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880" firstSheet="1" activeTab="1"/>
  </bookViews>
  <sheets>
    <sheet name="CB_DATA_" sheetId="1" state="hidden" r:id="rId1"/>
    <sheet name="Sheet1" sheetId="2" r:id="rId2"/>
    <sheet name="Sheet2" sheetId="3" r:id="rId3"/>
    <sheet name="Sheet3" sheetId="4" r:id="rId4"/>
  </sheets>
  <definedNames>
    <definedName name="CB_0eb96c13e9bd4b6d8d83b7108ac83ebf" localSheetId="1" hidden="1">'Sheet1'!$F$9</definedName>
    <definedName name="CB_1161d99d1b2340d484c9d75f132dd430" localSheetId="0" hidden="1">#N/A</definedName>
    <definedName name="CB_16f725c6daac42fab2bdf5d00c6b340a" localSheetId="1" hidden="1">'Sheet1'!$G$31</definedName>
    <definedName name="CB_1feb0527444e488aab55ca33cc6444bd" localSheetId="1" hidden="1">'Sheet1'!$C$31</definedName>
    <definedName name="CB_2410fb8842734c3ab4bb1108c93543f1" localSheetId="1" hidden="1">'Sheet1'!$C$7</definedName>
    <definedName name="CB_25fe90fd7ef44873abe7fb5172d252b5" localSheetId="0" hidden="1">#N/A</definedName>
    <definedName name="CB_31709d0c81764687966567fb4b2a224c" localSheetId="1" hidden="1">'Sheet1'!$E$7</definedName>
    <definedName name="CB_3badc7ac0a34436e8a6571868931ab75" localSheetId="1" hidden="1">'Sheet1'!$B$10</definedName>
    <definedName name="CB_3dcd7453d6cd4a9986bb7580a9eba59d" localSheetId="0" hidden="1">#N/A</definedName>
    <definedName name="CB_3f387c61a32841b5be49cf8c14822ec2" localSheetId="1" hidden="1">'Sheet1'!$G$7</definedName>
    <definedName name="CB_435fb9fc710748d88c6ab1279246857e" localSheetId="1" hidden="1">'Sheet1'!$F$31</definedName>
    <definedName name="CB_54dcb3b8f2d34bc0a47eab3d79b1c22f" localSheetId="1" hidden="1">'Sheet1'!$E$9</definedName>
    <definedName name="CB_585ee91ff38a49b1b22567b0b90299c3" localSheetId="1" hidden="1">'Sheet1'!$D$31</definedName>
    <definedName name="CB_6440c0538396417fb3e79e34e82a674e" localSheetId="1" hidden="1">'Sheet1'!$C$5</definedName>
    <definedName name="CB_65987b8a360c414790520b67aba49412" localSheetId="1" hidden="1">'Sheet1'!$F$4</definedName>
    <definedName name="CB_71825ecc06954c3988f2c727cd5d044a" localSheetId="0" hidden="1">#N/A</definedName>
    <definedName name="CB_829e577561534fe6a754baabddbcc307" localSheetId="1" hidden="1">'Sheet1'!$E$31</definedName>
    <definedName name="CB_ad69cc4598d5423ba1cb4d5ca5a81a39" localSheetId="1" hidden="1">'Sheet1'!$E$4</definedName>
    <definedName name="CB_b3c95e503e224e26af3d52e35875a9bd" localSheetId="1" hidden="1">'Sheet1'!$B$36</definedName>
    <definedName name="CB_b4841744106c4c7f809f5662f8c3e051" localSheetId="1" hidden="1">'Sheet1'!$G$9</definedName>
    <definedName name="CB_c0109044173940eb82be8b778aea5c3d" localSheetId="1" hidden="1">'Sheet1'!$D$9</definedName>
    <definedName name="CB_d39817e61a6744aa8c901e1915f84b39" localSheetId="1" hidden="1">'Sheet1'!$D$4</definedName>
    <definedName name="CB_eb2a9a6346744506aa47a6a2f32211fb" localSheetId="1" hidden="1">'Sheet1'!$G$4</definedName>
    <definedName name="CB_eb5b7cf94b934377be5026ce880df51e" localSheetId="1" hidden="1">'Sheet1'!$C$9</definedName>
    <definedName name="CB_f680db4220f541f281efcf361ee71518" localSheetId="1" hidden="1">'Sheet1'!$F$7</definedName>
    <definedName name="CB_f8a89b23b7654d63aa47b1a3ddb8ef19" localSheetId="1" hidden="1">'Sheet1'!$D$7</definedName>
    <definedName name="CBWorkbookPriority" hidden="1">-1145933538</definedName>
    <definedName name="CBx_8394e3c06d9544d59bdf4ac6ddba89bd" localSheetId="0" hidden="1">"'CB_DATA_'!$A$1"</definedName>
    <definedName name="CBx_ef742e9b50184a0dab42b9d9e1b595b0" localSheetId="0" hidden="1">"'Sheet1'!$A$1"</definedName>
    <definedName name="CBx_Sheet_Guid" localSheetId="0" hidden="1">"'8394e3c0-6d95-44d5-9bdf-4ac6ddba89bd"</definedName>
    <definedName name="CBx_Sheet_Guid" localSheetId="1" hidden="1">"'ef742e9b-5018-4a0d-ab42-b9d9e1b595b0"</definedName>
    <definedName name="CBx_StorageType" localSheetId="0" hidden="1">1</definedName>
    <definedName name="CBx_StorageType" localSheetId="1" hidden="1">1</definedName>
  </definedNames>
  <calcPr fullCalcOnLoad="1"/>
</workbook>
</file>

<file path=xl/sharedStrings.xml><?xml version="1.0" encoding="utf-8"?>
<sst xmlns="http://schemas.openxmlformats.org/spreadsheetml/2006/main" count="41" uniqueCount="35">
  <si>
    <t>Sales Revenue</t>
  </si>
  <si>
    <t>Year 1</t>
  </si>
  <si>
    <t>Year 2</t>
  </si>
  <si>
    <t>Year 3</t>
  </si>
  <si>
    <t>Year 4</t>
  </si>
  <si>
    <t>Year 5</t>
  </si>
  <si>
    <t>Annual Growth Rate</t>
  </si>
  <si>
    <t>Cost of Merchandise (% of sales)</t>
  </si>
  <si>
    <t>Operating Expenses</t>
  </si>
  <si>
    <t>Labor Cost</t>
  </si>
  <si>
    <t>Rent Per Square Foot</t>
  </si>
  <si>
    <t>Store Size (square feet)</t>
  </si>
  <si>
    <t>Total Fixed Assets</t>
  </si>
  <si>
    <t>Tax Rate</t>
  </si>
  <si>
    <t>Depreciation period (straight line)</t>
  </si>
  <si>
    <t>Cost of Merchandise</t>
  </si>
  <si>
    <t>Net Operating Income</t>
  </si>
  <si>
    <t>Depreciation Expense</t>
  </si>
  <si>
    <t>Net Income Before Tax</t>
  </si>
  <si>
    <t>Income Tax</t>
  </si>
  <si>
    <t>Model Outputs</t>
  </si>
  <si>
    <t>Rent</t>
  </si>
  <si>
    <t>Salvage value</t>
  </si>
  <si>
    <t>Selling and Adminisdtrative Expenses</t>
  </si>
  <si>
    <t>S&amp;A expenses</t>
  </si>
  <si>
    <t xml:space="preserve">Cash Flows </t>
  </si>
  <si>
    <t>Net Income After Tax</t>
  </si>
  <si>
    <t>Discount Rate</t>
  </si>
  <si>
    <t>NET Present Value</t>
  </si>
  <si>
    <t xml:space="preserve">Labor </t>
  </si>
  <si>
    <t>Retail Store at Hanes Mall</t>
  </si>
  <si>
    <t>Net Present Value Analysis</t>
  </si>
  <si>
    <t>Model Assumptions/inputs</t>
  </si>
  <si>
    <t>Operating Expenses:</t>
  </si>
  <si>
    <t>Salvage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</si>
</sst>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.0_);[Red]\(&quot;$&quot;#,##0.0\)"/>
  </numFmts>
  <fonts count="5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5" fontId="0" fillId="0" borderId="5" xfId="17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0" fontId="0" fillId="0" borderId="2" xfId="0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5" xfId="0" applyNumberFormat="1" applyFill="1" applyBorder="1" applyAlignment="1">
      <alignment/>
    </xf>
    <xf numFmtId="165" fontId="0" fillId="3" borderId="0" xfId="17" applyNumberFormat="1" applyFill="1" applyBorder="1" applyAlignment="1">
      <alignment/>
    </xf>
    <xf numFmtId="0" fontId="0" fillId="0" borderId="5" xfId="0" applyBorder="1" applyAlignment="1">
      <alignment/>
    </xf>
    <xf numFmtId="9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0" borderId="4" xfId="0" applyFont="1" applyBorder="1" applyAlignment="1">
      <alignment/>
    </xf>
    <xf numFmtId="165" fontId="0" fillId="0" borderId="0" xfId="17" applyNumberFormat="1" applyFill="1" applyBorder="1" applyAlignment="1">
      <alignment/>
    </xf>
    <xf numFmtId="43" fontId="0" fillId="0" borderId="0" xfId="0" applyNumberFormat="1" applyBorder="1" applyAlignment="1">
      <alignment/>
    </xf>
    <xf numFmtId="43" fontId="0" fillId="0" borderId="5" xfId="0" applyNumberFormat="1" applyBorder="1" applyAlignment="1">
      <alignment/>
    </xf>
    <xf numFmtId="1" fontId="0" fillId="0" borderId="0" xfId="17" applyNumberFormat="1" applyFont="1" applyBorder="1" applyAlignment="1">
      <alignment/>
    </xf>
    <xf numFmtId="165" fontId="0" fillId="0" borderId="0" xfId="17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2" fillId="0" borderId="6" xfId="0" applyFont="1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8" fontId="0" fillId="2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5" zoomScaleNormal="95" workbookViewId="0" topLeftCell="A1">
      <selection activeCell="B36" sqref="B36"/>
    </sheetView>
  </sheetViews>
  <sheetFormatPr defaultColWidth="9.140625" defaultRowHeight="12.75"/>
  <cols>
    <col min="1" max="1" width="32.421875" style="0" bestFit="1" customWidth="1"/>
    <col min="2" max="2" width="14.57421875" style="0" customWidth="1"/>
    <col min="3" max="3" width="12.421875" style="0" bestFit="1" customWidth="1"/>
    <col min="4" max="7" width="12.28125" style="0" bestFit="1" customWidth="1"/>
    <col min="8" max="8" width="13.57421875" style="0" customWidth="1"/>
  </cols>
  <sheetData>
    <row r="1" ht="15.75">
      <c r="A1" s="4" t="s">
        <v>30</v>
      </c>
    </row>
    <row r="2" ht="13.5" thickBot="1"/>
    <row r="3" spans="1:7" ht="12.75">
      <c r="A3" s="5" t="s">
        <v>32</v>
      </c>
      <c r="B3" s="21"/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</row>
    <row r="4" spans="1:7" ht="12.75">
      <c r="A4" s="15" t="s">
        <v>6</v>
      </c>
      <c r="B4" s="10"/>
      <c r="C4" s="10"/>
      <c r="D4" s="22">
        <v>0.3847734142387453</v>
      </c>
      <c r="E4" s="22">
        <v>0.10174769378473272</v>
      </c>
      <c r="F4" s="22">
        <v>0.08119572226366276</v>
      </c>
      <c r="G4" s="23">
        <v>0.05333014325919045</v>
      </c>
    </row>
    <row r="5" spans="1:7" ht="12.75">
      <c r="A5" s="15" t="s">
        <v>0</v>
      </c>
      <c r="B5" s="10"/>
      <c r="C5" s="24">
        <v>868808.3897965032</v>
      </c>
      <c r="D5" s="11">
        <f>C5*(1+D4)</f>
        <v>1203102.7602577705</v>
      </c>
      <c r="E5" s="11">
        <f>D5*(1+E4)</f>
        <v>1325515.691500045</v>
      </c>
      <c r="F5" s="11">
        <f>E5*(1+F4)</f>
        <v>1433141.8954432094</v>
      </c>
      <c r="G5" s="12">
        <f>F5*(1+G4)</f>
        <v>1509571.5580379434</v>
      </c>
    </row>
    <row r="6" spans="1:7" ht="12.75">
      <c r="A6" s="15"/>
      <c r="B6" s="10"/>
      <c r="C6" s="10"/>
      <c r="D6" s="10"/>
      <c r="E6" s="10"/>
      <c r="F6" s="10"/>
      <c r="G6" s="25"/>
    </row>
    <row r="7" spans="1:7" ht="12.75">
      <c r="A7" s="15" t="s">
        <v>7</v>
      </c>
      <c r="B7" s="26"/>
      <c r="C7" s="27">
        <v>0.3126349900488905</v>
      </c>
      <c r="D7" s="27">
        <v>0.30762149450258425</v>
      </c>
      <c r="E7" s="27">
        <v>0.3153524431518058</v>
      </c>
      <c r="F7" s="27">
        <v>0.30892817889290314</v>
      </c>
      <c r="G7" s="28">
        <v>0.29285243283158746</v>
      </c>
    </row>
    <row r="8" spans="1:7" ht="12.75">
      <c r="A8" s="29" t="s">
        <v>33</v>
      </c>
      <c r="B8" s="10"/>
      <c r="C8" s="10"/>
      <c r="D8" s="10"/>
      <c r="E8" s="10"/>
      <c r="F8" s="10"/>
      <c r="G8" s="25"/>
    </row>
    <row r="9" spans="1:7" ht="12.75">
      <c r="A9" s="16" t="s">
        <v>9</v>
      </c>
      <c r="B9" s="30"/>
      <c r="C9" s="27">
        <v>195739.8288783547</v>
      </c>
      <c r="D9" s="27">
        <v>196924.40734950575</v>
      </c>
      <c r="E9" s="27">
        <v>206827.94691139073</v>
      </c>
      <c r="F9" s="27">
        <v>188764.34537005637</v>
      </c>
      <c r="G9" s="28">
        <v>206332.50902294394</v>
      </c>
    </row>
    <row r="10" spans="1:7" ht="12.75">
      <c r="A10" s="16" t="s">
        <v>10</v>
      </c>
      <c r="B10" s="24">
        <v>28.857873200838394</v>
      </c>
      <c r="C10" s="31">
        <f>$B$10*$B$13</f>
        <v>144289.36600419198</v>
      </c>
      <c r="D10" s="31">
        <f>$B$10*$B$13</f>
        <v>144289.36600419198</v>
      </c>
      <c r="E10" s="31">
        <f>$B$10*$B$13</f>
        <v>144289.36600419198</v>
      </c>
      <c r="F10" s="31">
        <f>$B$10*$B$13</f>
        <v>144289.36600419198</v>
      </c>
      <c r="G10" s="32">
        <f>$B$10*$B$13</f>
        <v>144289.36600419198</v>
      </c>
    </row>
    <row r="11" spans="1:7" ht="12.75">
      <c r="A11" s="16" t="s">
        <v>23</v>
      </c>
      <c r="B11" s="30"/>
      <c r="C11" s="10">
        <v>200000</v>
      </c>
      <c r="D11" s="10">
        <f>C11*1.02</f>
        <v>204000</v>
      </c>
      <c r="E11" s="10">
        <f>D11*1.02</f>
        <v>208080</v>
      </c>
      <c r="F11" s="10">
        <f>E11*1.02</f>
        <v>212241.6</v>
      </c>
      <c r="G11" s="10">
        <f>F11*1.02</f>
        <v>216486.432</v>
      </c>
    </row>
    <row r="12" spans="1:7" ht="12.75">
      <c r="A12" s="15"/>
      <c r="B12" s="10"/>
      <c r="C12" s="10"/>
      <c r="D12" s="10"/>
      <c r="E12" s="10"/>
      <c r="F12" s="10"/>
      <c r="G12" s="25"/>
    </row>
    <row r="13" spans="1:7" ht="12.75">
      <c r="A13" s="9" t="s">
        <v>11</v>
      </c>
      <c r="B13" s="33">
        <v>5000</v>
      </c>
      <c r="C13" s="10"/>
      <c r="D13" s="10"/>
      <c r="E13" s="10"/>
      <c r="F13" s="10"/>
      <c r="G13" s="25"/>
    </row>
    <row r="14" spans="1:7" ht="12.75">
      <c r="A14" s="9" t="s">
        <v>12</v>
      </c>
      <c r="B14" s="34">
        <v>300000</v>
      </c>
      <c r="C14" s="10"/>
      <c r="D14" s="10"/>
      <c r="E14" s="10"/>
      <c r="F14" s="10"/>
      <c r="G14" s="25"/>
    </row>
    <row r="15" spans="1:7" ht="12.75">
      <c r="A15" s="9" t="s">
        <v>22</v>
      </c>
      <c r="B15" s="34">
        <v>75000</v>
      </c>
      <c r="C15" s="10"/>
      <c r="D15" s="10"/>
      <c r="E15" s="10"/>
      <c r="F15" s="10"/>
      <c r="G15" s="25"/>
    </row>
    <row r="16" spans="1:7" ht="12.75">
      <c r="A16" s="9" t="s">
        <v>14</v>
      </c>
      <c r="B16" s="35">
        <v>5</v>
      </c>
      <c r="C16" s="10"/>
      <c r="D16" s="10"/>
      <c r="E16" s="10"/>
      <c r="F16" s="10"/>
      <c r="G16" s="25"/>
    </row>
    <row r="17" spans="1:7" ht="12.75">
      <c r="A17" s="9" t="s">
        <v>13</v>
      </c>
      <c r="B17" s="36">
        <v>0.25</v>
      </c>
      <c r="C17" s="10"/>
      <c r="D17" s="10"/>
      <c r="E17" s="10"/>
      <c r="F17" s="10"/>
      <c r="G17" s="25"/>
    </row>
    <row r="18" spans="1:7" ht="13.5" thickBot="1">
      <c r="A18" s="37" t="s">
        <v>27</v>
      </c>
      <c r="B18" s="38">
        <v>0.1</v>
      </c>
      <c r="C18" s="18"/>
      <c r="D18" s="18"/>
      <c r="E18" s="18"/>
      <c r="F18" s="18"/>
      <c r="G18" s="39"/>
    </row>
    <row r="19" ht="13.5" thickBot="1"/>
    <row r="20" spans="1:7" ht="12.75">
      <c r="A20" s="5" t="s">
        <v>20</v>
      </c>
      <c r="B20" s="6"/>
      <c r="C20" s="7" t="s">
        <v>1</v>
      </c>
      <c r="D20" s="7" t="s">
        <v>2</v>
      </c>
      <c r="E20" s="7" t="s">
        <v>3</v>
      </c>
      <c r="F20" s="7" t="s">
        <v>4</v>
      </c>
      <c r="G20" s="8" t="s">
        <v>5</v>
      </c>
    </row>
    <row r="21" spans="1:7" ht="12.75">
      <c r="A21" s="9" t="s">
        <v>0</v>
      </c>
      <c r="B21" s="10"/>
      <c r="C21" s="11">
        <f>C5</f>
        <v>868808.3897965032</v>
      </c>
      <c r="D21" s="11">
        <f>C21*(1+D4)</f>
        <v>1203102.7602577705</v>
      </c>
      <c r="E21" s="11">
        <f>D21*(1+E4)</f>
        <v>1325515.691500045</v>
      </c>
      <c r="F21" s="11">
        <f>E21*(1+F4)</f>
        <v>1433141.8954432094</v>
      </c>
      <c r="G21" s="12">
        <f>F21*(1+G4)</f>
        <v>1509571.5580379434</v>
      </c>
    </row>
    <row r="22" spans="1:7" ht="12.75">
      <c r="A22" s="9" t="s">
        <v>15</v>
      </c>
      <c r="B22" s="10"/>
      <c r="C22" s="13">
        <f>C5*C7</f>
        <v>271619.90229842236</v>
      </c>
      <c r="D22" s="13">
        <f>D5*D7</f>
        <v>370100.2691506797</v>
      </c>
      <c r="E22" s="13">
        <f>E5*E7</f>
        <v>418004.6117505944</v>
      </c>
      <c r="F22" s="13">
        <f>F5*F7</f>
        <v>442737.9158543941</v>
      </c>
      <c r="G22" s="14">
        <f>G5*G7</f>
        <v>442081.70330478164</v>
      </c>
    </row>
    <row r="23" spans="1:7" ht="12.75">
      <c r="A23" s="15" t="s">
        <v>8</v>
      </c>
      <c r="B23" s="10"/>
      <c r="C23" s="13">
        <f>SUM(C24:C26)</f>
        <v>540029.1948825467</v>
      </c>
      <c r="D23" s="13">
        <f>SUM(D24:D26)</f>
        <v>545213.7733536977</v>
      </c>
      <c r="E23" s="13">
        <f>SUM(E24:E26)</f>
        <v>559197.3129155827</v>
      </c>
      <c r="F23" s="13">
        <f>SUM(F24:F26)</f>
        <v>545295.3113742484</v>
      </c>
      <c r="G23" s="14">
        <f>SUM(G24:G26)</f>
        <v>567108.307027136</v>
      </c>
    </row>
    <row r="24" spans="1:7" ht="12.75">
      <c r="A24" s="16" t="s">
        <v>29</v>
      </c>
      <c r="B24" s="10"/>
      <c r="C24" s="11">
        <f aca="true" t="shared" si="0" ref="C24:G26">C9</f>
        <v>195739.8288783547</v>
      </c>
      <c r="D24" s="11">
        <f t="shared" si="0"/>
        <v>196924.40734950575</v>
      </c>
      <c r="E24" s="11">
        <f t="shared" si="0"/>
        <v>206827.94691139073</v>
      </c>
      <c r="F24" s="11">
        <f t="shared" si="0"/>
        <v>188764.34537005637</v>
      </c>
      <c r="G24" s="12">
        <f t="shared" si="0"/>
        <v>206332.50902294394</v>
      </c>
    </row>
    <row r="25" spans="1:7" ht="12.75">
      <c r="A25" s="16" t="s">
        <v>21</v>
      </c>
      <c r="B25" s="10"/>
      <c r="C25" s="11">
        <f t="shared" si="0"/>
        <v>144289.36600419198</v>
      </c>
      <c r="D25" s="11">
        <f t="shared" si="0"/>
        <v>144289.36600419198</v>
      </c>
      <c r="E25" s="11">
        <f t="shared" si="0"/>
        <v>144289.36600419198</v>
      </c>
      <c r="F25" s="11">
        <f t="shared" si="0"/>
        <v>144289.36600419198</v>
      </c>
      <c r="G25" s="12">
        <f t="shared" si="0"/>
        <v>144289.36600419198</v>
      </c>
    </row>
    <row r="26" spans="1:7" ht="12.75">
      <c r="A26" s="16" t="s">
        <v>24</v>
      </c>
      <c r="B26" s="10"/>
      <c r="C26" s="11">
        <f t="shared" si="0"/>
        <v>200000</v>
      </c>
      <c r="D26" s="11">
        <f t="shared" si="0"/>
        <v>204000</v>
      </c>
      <c r="E26" s="11">
        <f t="shared" si="0"/>
        <v>208080</v>
      </c>
      <c r="F26" s="11">
        <f t="shared" si="0"/>
        <v>212241.6</v>
      </c>
      <c r="G26" s="12">
        <f t="shared" si="0"/>
        <v>216486.432</v>
      </c>
    </row>
    <row r="27" spans="1:7" ht="12.75">
      <c r="A27" s="9" t="s">
        <v>16</v>
      </c>
      <c r="B27" s="10"/>
      <c r="C27" s="11">
        <f>C21-C22-C23</f>
        <v>57159.292615534156</v>
      </c>
      <c r="D27" s="11">
        <f>D21-D22-D23</f>
        <v>287788.7177533931</v>
      </c>
      <c r="E27" s="11">
        <f>E21-E22-E23</f>
        <v>348313.7668338679</v>
      </c>
      <c r="F27" s="11">
        <f>F21-F22-F23</f>
        <v>445108.668214567</v>
      </c>
      <c r="G27" s="12">
        <f>G21-G22-G23</f>
        <v>500381.5477060259</v>
      </c>
    </row>
    <row r="28" spans="1:7" ht="12.75">
      <c r="A28" s="9" t="s">
        <v>17</v>
      </c>
      <c r="B28" s="10"/>
      <c r="C28" s="11">
        <f>($B$14-$B$15)/$B$16</f>
        <v>45000</v>
      </c>
      <c r="D28" s="11">
        <f>($B$14-$B$15)/$B$16</f>
        <v>45000</v>
      </c>
      <c r="E28" s="11">
        <f>($B$14-$B$15)/$B$16</f>
        <v>45000</v>
      </c>
      <c r="F28" s="11">
        <f>($B$14-$B$15)/$B$16</f>
        <v>45000</v>
      </c>
      <c r="G28" s="12">
        <f>($B$14-$B$15)/$B$16</f>
        <v>45000</v>
      </c>
    </row>
    <row r="29" spans="1:7" ht="12.75">
      <c r="A29" s="9" t="s">
        <v>18</v>
      </c>
      <c r="B29" s="10"/>
      <c r="C29" s="13">
        <f>C27-C28</f>
        <v>12159.292615534156</v>
      </c>
      <c r="D29" s="13">
        <f>D27-D28</f>
        <v>242788.7177533931</v>
      </c>
      <c r="E29" s="13">
        <f>E27-E28</f>
        <v>303313.7668338679</v>
      </c>
      <c r="F29" s="13">
        <f>F27-F28</f>
        <v>400108.668214567</v>
      </c>
      <c r="G29" s="14">
        <f>G27-G28</f>
        <v>455381.5477060259</v>
      </c>
    </row>
    <row r="30" spans="1:7" ht="12.75">
      <c r="A30" s="9" t="s">
        <v>19</v>
      </c>
      <c r="B30" s="10"/>
      <c r="C30" s="13">
        <f>MAX(0,$B$17*C29)</f>
        <v>3039.823153883539</v>
      </c>
      <c r="D30" s="13">
        <f>MAX(0,$B$17*D29)</f>
        <v>60697.17943834828</v>
      </c>
      <c r="E30" s="13">
        <f>MAX(0,$B$17*E29)</f>
        <v>75828.44170846697</v>
      </c>
      <c r="F30" s="13">
        <f>MAX(0,$B$17*F29)</f>
        <v>100027.16705364175</v>
      </c>
      <c r="G30" s="14">
        <f>MAX(0,$B$17*G29)</f>
        <v>113845.38692650647</v>
      </c>
    </row>
    <row r="31" spans="1:7" ht="13.5" thickBot="1">
      <c r="A31" s="17" t="s">
        <v>26</v>
      </c>
      <c r="B31" s="18"/>
      <c r="C31" s="19">
        <f>C29-C30</f>
        <v>9119.469461650617</v>
      </c>
      <c r="D31" s="19">
        <f>D29-D30</f>
        <v>182091.53831504483</v>
      </c>
      <c r="E31" s="19">
        <f>E29-E30</f>
        <v>227485.3251254009</v>
      </c>
      <c r="F31" s="19">
        <f>F29-F30</f>
        <v>300081.50116092525</v>
      </c>
      <c r="G31" s="20">
        <f>G29-G30</f>
        <v>341536.1607795194</v>
      </c>
    </row>
    <row r="32" spans="1:7" ht="13.5" thickBot="1">
      <c r="A32" s="2"/>
      <c r="C32" s="3"/>
      <c r="D32" s="1"/>
      <c r="E32" s="1"/>
      <c r="F32" s="1"/>
      <c r="G32" s="1"/>
    </row>
    <row r="33" spans="1:8" ht="12.75">
      <c r="A33" s="40" t="s">
        <v>31</v>
      </c>
      <c r="B33" s="21"/>
      <c r="C33" s="21"/>
      <c r="D33" s="21"/>
      <c r="E33" s="21"/>
      <c r="F33" s="21"/>
      <c r="G33" s="21"/>
      <c r="H33" s="42" t="s">
        <v>34</v>
      </c>
    </row>
    <row r="34" spans="1:8" ht="12.75">
      <c r="A34" s="9" t="s">
        <v>25</v>
      </c>
      <c r="B34" s="13">
        <f>-B14</f>
        <v>-300000</v>
      </c>
      <c r="C34" s="13">
        <f>C31+C28</f>
        <v>54119.46946165062</v>
      </c>
      <c r="D34" s="13">
        <f>D31+D28</f>
        <v>227091.53831504483</v>
      </c>
      <c r="E34" s="13">
        <f>E31+E28</f>
        <v>272485.3251254009</v>
      </c>
      <c r="F34" s="13">
        <f>F31+F28</f>
        <v>345081.50116092525</v>
      </c>
      <c r="G34" s="13">
        <f>G31+G28+B15</f>
        <v>461536.1607795194</v>
      </c>
      <c r="H34" s="14">
        <v>75000</v>
      </c>
    </row>
    <row r="35" spans="1:8" ht="12.75">
      <c r="A35" s="41"/>
      <c r="B35" s="10"/>
      <c r="C35" s="10"/>
      <c r="D35" s="10"/>
      <c r="E35" s="10"/>
      <c r="F35" s="10"/>
      <c r="G35" s="10"/>
      <c r="H35" s="25"/>
    </row>
    <row r="36" spans="1:8" ht="13.5" thickBot="1">
      <c r="A36" s="17" t="s">
        <v>28</v>
      </c>
      <c r="B36" s="43">
        <f>NPV(B18,B34:H34)</f>
        <v>642008.3905528612</v>
      </c>
      <c r="C36" s="18"/>
      <c r="D36" s="18"/>
      <c r="E36" s="18"/>
      <c r="F36" s="18"/>
      <c r="G36" s="18"/>
      <c r="H36" s="39"/>
    </row>
    <row r="37" spans="1:7" ht="12.75">
      <c r="A37" s="10"/>
      <c r="B37" s="10"/>
      <c r="C37" s="10"/>
      <c r="D37" s="10"/>
      <c r="E37" s="10"/>
      <c r="F37" s="10"/>
      <c r="G37" s="10"/>
    </row>
  </sheetData>
  <printOptions gridLines="1" headings="1"/>
  <pageMargins left="0.75" right="0.75" top="1" bottom="1" header="0.5" footer="0.5"/>
  <pageSetup horizontalDpi="300" verticalDpi="300" orientation="landscape" r:id="rId2"/>
  <ignoredErrors>
    <ignoredError sqref="C30 D30:G3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Evans</dc:creator>
  <cp:keywords/>
  <dc:description/>
  <cp:lastModifiedBy>Wake Forest</cp:lastModifiedBy>
  <cp:lastPrinted>2000-09-17T15:22:30Z</cp:lastPrinted>
  <dcterms:created xsi:type="dcterms:W3CDTF">2000-09-17T14:58:06Z</dcterms:created>
  <dcterms:modified xsi:type="dcterms:W3CDTF">2008-04-16T15:33:09Z</dcterms:modified>
  <cp:category/>
  <cp:version/>
  <cp:contentType/>
  <cp:contentStatus/>
</cp:coreProperties>
</file>