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292" windowHeight="7152" activeTab="0"/>
  </bookViews>
  <sheets>
    <sheet name="First OP" sheetId="1" r:id="rId1"/>
    <sheet name="First OP Formulas" sheetId="2" r:id="rId2"/>
    <sheet name="Jim's Rev OP" sheetId="3" r:id="rId3"/>
    <sheet name="Tom's Rev OP" sheetId="4" r:id="rId4"/>
    <sheet name="Optimal OP" sheetId="5" r:id="rId5"/>
    <sheet name="First OP Named Ranges" sheetId="6" r:id="rId6"/>
    <sheet name="Sheet2" sheetId="7" r:id="rId7"/>
    <sheet name="Sheet3" sheetId="8" r:id="rId8"/>
    <sheet name="Sheet4" sheetId="9" r:id="rId9"/>
  </sheets>
  <definedNames>
    <definedName name="Amer.__Rails" localSheetId="5">'First OP Named Ranges'!$B$14:$G$14</definedName>
    <definedName name="Capt.__Rails" localSheetId="5">'First OP Named Ranges'!$B$12:$G$12</definedName>
    <definedName name="End._Inv." localSheetId="5">'First OP Named Ranges'!$J$5:$J$15</definedName>
    <definedName name="Heavy_Rungs" localSheetId="5">'First OP Named Ranges'!$B$10:$G$10</definedName>
    <definedName name="Heavy_Seats" localSheetId="5">'First OP Named Ranges'!$B$8:$G$8</definedName>
    <definedName name="Legs" localSheetId="5">'First OP Named Ranges'!$B$7:$G$7</definedName>
    <definedName name="Light_Rungs" localSheetId="5">'First OP Named Ranges'!$B$11:$G$11</definedName>
    <definedName name="Light_Seats" localSheetId="5">'First OP Named Ranges'!$B$9:$G$9</definedName>
    <definedName name="Long_Dowels" localSheetId="5">'First OP Named Ranges'!$B$5:$G$5</definedName>
    <definedName name="Mate__Rails" localSheetId="5">'First OP Named Ranges'!$B$13:$G$13</definedName>
    <definedName name="Profit___Chair" localSheetId="5">'First OP Named Ranges'!$B$2:$G$2</definedName>
    <definedName name="Qty.Produced" localSheetId="5">'First OP Named Ranges'!$B$3:$G$3</definedName>
    <definedName name="Short_Dowels" localSheetId="5">'First OP Named Ranges'!$B$6:$G$6</definedName>
    <definedName name="solver_adj" localSheetId="4" hidden="1">'Optimal OP'!$B$3:$G$3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'Optimal OP'!$H$5:$H$15</definedName>
    <definedName name="solver_lhs2" localSheetId="4" hidden="1">'Optimal OP'!$B$3:$G$3</definedName>
    <definedName name="solver_lin" localSheetId="4" hidden="1">1</definedName>
    <definedName name="solver_num" localSheetId="4" hidden="1">2</definedName>
    <definedName name="solver_nwt" localSheetId="4" hidden="1">1</definedName>
    <definedName name="solver_opt" localSheetId="4" hidden="1">'Optimal OP'!$H$3</definedName>
    <definedName name="solver_pre" localSheetId="4" hidden="1">0.000001</definedName>
    <definedName name="solver_rel1" localSheetId="4" hidden="1">1</definedName>
    <definedName name="solver_rel2" localSheetId="4" hidden="1">3</definedName>
    <definedName name="solver_rhs1" localSheetId="4" hidden="1">'Optimal OP'!$I$5:$I$15</definedName>
    <definedName name="solver_rhs2" localSheetId="4" hidden="1">0</definedName>
    <definedName name="solver_scl" localSheetId="4" hidden="1">0</definedName>
    <definedName name="solver_sho" localSheetId="4" hidden="1">0</definedName>
    <definedName name="solver_tim" localSheetId="4" hidden="1">100</definedName>
    <definedName name="solver_tmp" localSheetId="4" hidden="1">0</definedName>
    <definedName name="solver_tol" localSheetId="4" hidden="1">0.05</definedName>
    <definedName name="solver_typ" localSheetId="4" hidden="1">1</definedName>
    <definedName name="solver_val" localSheetId="4" hidden="1">0</definedName>
    <definedName name="Span.__Rails" localSheetId="5">'First OP Named Ranges'!$B$15:$G$15</definedName>
    <definedName name="Starting_Inventory" localSheetId="5">'First OP Named Ranges'!$I$5:$I$15</definedName>
    <definedName name="Total_Usage" localSheetId="5">'First OP Named Ranges'!$H$5:$H$15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<sst xmlns="http://schemas.openxmlformats.org/spreadsheetml/2006/main" count="155" uniqueCount="33">
  <si>
    <t xml:space="preserve">Chair Style </t>
  </si>
  <si>
    <t>Capt.</t>
  </si>
  <si>
    <t>Mate</t>
  </si>
  <si>
    <t>AmerHi</t>
  </si>
  <si>
    <t>AmerLo</t>
  </si>
  <si>
    <t>SpainK</t>
  </si>
  <si>
    <t>SpainQ</t>
  </si>
  <si>
    <t>Profit / Chair</t>
  </si>
  <si>
    <t>TOTAL PROFIT</t>
  </si>
  <si>
    <t>Qty.Produced</t>
  </si>
  <si>
    <t>Chair Component Requirements</t>
  </si>
  <si>
    <t>Total Usage</t>
  </si>
  <si>
    <t>Starting Inventory</t>
  </si>
  <si>
    <t>End. Inv.</t>
  </si>
  <si>
    <t>Long Dowels</t>
  </si>
  <si>
    <t>Short Dowels</t>
  </si>
  <si>
    <t>Legs</t>
  </si>
  <si>
    <t>Heavy Seats</t>
  </si>
  <si>
    <t>Light Seats</t>
  </si>
  <si>
    <t>Heavy Rungs</t>
  </si>
  <si>
    <t>Light Rungs</t>
  </si>
  <si>
    <t>Capt.  Rails</t>
  </si>
  <si>
    <t>Mate  Rails</t>
  </si>
  <si>
    <t>Amer.  Rails</t>
  </si>
  <si>
    <t>Span.  Rails</t>
  </si>
  <si>
    <t>Component Requirements</t>
  </si>
  <si>
    <t>Total Available</t>
  </si>
  <si>
    <t>Red</t>
  </si>
  <si>
    <t>problem data</t>
  </si>
  <si>
    <t>Blue</t>
  </si>
  <si>
    <t>Decisions</t>
  </si>
  <si>
    <t>Green</t>
  </si>
  <si>
    <t>results of decisions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</si>
</sst>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\ #,##0_);_(&quot;$&quot;\ \(#,##0\);_(&quot;$&quot;\ &quot;-&quot;??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color indexed="10"/>
      <name val="MS Sans Serif"/>
      <family val="2"/>
    </font>
    <font>
      <sz val="10"/>
      <color indexed="18"/>
      <name val="MS Sans Serif"/>
      <family val="2"/>
    </font>
    <font>
      <sz val="10"/>
      <color indexed="50"/>
      <name val="MS Sans Serif"/>
      <family val="2"/>
    </font>
    <font>
      <sz val="10"/>
      <color indexed="17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17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6" fontId="4" fillId="0" borderId="0" xfId="17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2" borderId="5" xfId="0" applyFill="1" applyBorder="1" applyAlignment="1">
      <alignment/>
    </xf>
    <xf numFmtId="0" fontId="0" fillId="0" borderId="1" xfId="0" applyBorder="1" applyAlignment="1">
      <alignment horizontal="center"/>
    </xf>
    <xf numFmtId="166" fontId="5" fillId="0" borderId="0" xfId="17" applyNumberFormat="1" applyFont="1" applyAlignment="1">
      <alignment horizontal="center"/>
    </xf>
    <xf numFmtId="0" fontId="0" fillId="3" borderId="0" xfId="0" applyFill="1" applyAlignment="1">
      <alignment/>
    </xf>
    <xf numFmtId="0" fontId="0" fillId="0" borderId="0" xfId="0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3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6.140625" style="0" customWidth="1"/>
    <col min="2" max="2" width="9.7109375" style="0" customWidth="1"/>
    <col min="3" max="11" width="8.28125" style="0" customWidth="1"/>
  </cols>
  <sheetData>
    <row r="3" spans="2:8" ht="12"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</row>
    <row r="4" spans="2:9" ht="12">
      <c r="B4" s="25" t="s">
        <v>7</v>
      </c>
      <c r="C4" s="24">
        <v>36</v>
      </c>
      <c r="D4" s="24">
        <v>40</v>
      </c>
      <c r="E4" s="24">
        <v>45</v>
      </c>
      <c r="F4" s="24">
        <v>38</v>
      </c>
      <c r="G4" s="24">
        <v>35</v>
      </c>
      <c r="H4" s="24">
        <v>25</v>
      </c>
      <c r="I4" s="9" t="s">
        <v>8</v>
      </c>
    </row>
    <row r="5" spans="2:9" ht="12">
      <c r="B5" s="25" t="s">
        <v>9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9">
        <f>SUMPRODUCT($C$5:$H$5,C5:H5)</f>
        <v>0</v>
      </c>
    </row>
    <row r="6" spans="3:9" ht="12">
      <c r="C6" s="23"/>
      <c r="D6" s="23"/>
      <c r="E6" s="23"/>
      <c r="F6" s="23"/>
      <c r="G6" s="23"/>
      <c r="H6" s="23"/>
      <c r="I6" s="7"/>
    </row>
    <row r="7" spans="3:11" ht="24.75" customHeight="1" thickBot="1">
      <c r="C7" s="26" t="s">
        <v>25</v>
      </c>
      <c r="D7" s="26"/>
      <c r="E7" s="26"/>
      <c r="F7" s="26"/>
      <c r="G7" s="26"/>
      <c r="H7" s="26"/>
      <c r="I7" s="3" t="s">
        <v>11</v>
      </c>
      <c r="J7" s="3" t="s">
        <v>26</v>
      </c>
      <c r="K7" s="3"/>
    </row>
    <row r="8" spans="2:10" ht="12">
      <c r="B8" s="25" t="s">
        <v>14</v>
      </c>
      <c r="C8" s="27">
        <v>8</v>
      </c>
      <c r="D8" s="28">
        <v>0</v>
      </c>
      <c r="E8" s="28">
        <v>12</v>
      </c>
      <c r="F8" s="28">
        <v>0</v>
      </c>
      <c r="G8" s="28">
        <v>8</v>
      </c>
      <c r="H8" s="29">
        <v>4</v>
      </c>
      <c r="I8" s="39">
        <f>SUMPRODUCT($C$5:$H$5,C8:H8)</f>
        <v>0</v>
      </c>
      <c r="J8" s="36">
        <v>1280</v>
      </c>
    </row>
    <row r="9" spans="2:10" ht="12">
      <c r="B9" s="25" t="s">
        <v>15</v>
      </c>
      <c r="C9" s="30">
        <v>4</v>
      </c>
      <c r="D9" s="31">
        <v>12</v>
      </c>
      <c r="E9" s="31">
        <v>0</v>
      </c>
      <c r="F9" s="31">
        <v>12</v>
      </c>
      <c r="G9" s="31">
        <v>4</v>
      </c>
      <c r="H9" s="32">
        <v>8</v>
      </c>
      <c r="I9" s="39">
        <f aca="true" t="shared" si="0" ref="I9:I18">SUMPRODUCT($C$5:$H$5,C9:H9)</f>
        <v>0</v>
      </c>
      <c r="J9" s="36">
        <v>1900</v>
      </c>
    </row>
    <row r="10" spans="2:10" ht="12">
      <c r="B10" s="25" t="s">
        <v>16</v>
      </c>
      <c r="C10" s="30">
        <v>4</v>
      </c>
      <c r="D10" s="31">
        <v>4</v>
      </c>
      <c r="E10" s="31">
        <v>4</v>
      </c>
      <c r="F10" s="31">
        <v>4</v>
      </c>
      <c r="G10" s="31">
        <v>4</v>
      </c>
      <c r="H10" s="32">
        <v>4</v>
      </c>
      <c r="I10" s="39">
        <f t="shared" si="0"/>
        <v>0</v>
      </c>
      <c r="J10" s="36">
        <v>1090</v>
      </c>
    </row>
    <row r="11" spans="2:10" ht="12">
      <c r="B11" s="25" t="s">
        <v>17</v>
      </c>
      <c r="C11" s="30">
        <v>1</v>
      </c>
      <c r="D11" s="31">
        <v>0</v>
      </c>
      <c r="E11" s="31">
        <v>0</v>
      </c>
      <c r="F11" s="31">
        <v>0</v>
      </c>
      <c r="G11" s="31">
        <v>1</v>
      </c>
      <c r="H11" s="32">
        <v>1</v>
      </c>
      <c r="I11" s="39">
        <f t="shared" si="0"/>
        <v>0</v>
      </c>
      <c r="J11" s="36">
        <v>190</v>
      </c>
    </row>
    <row r="12" spans="2:10" ht="12">
      <c r="B12" s="25" t="s">
        <v>18</v>
      </c>
      <c r="C12" s="30">
        <v>0</v>
      </c>
      <c r="D12" s="31">
        <v>1</v>
      </c>
      <c r="E12" s="31">
        <v>1</v>
      </c>
      <c r="F12" s="31">
        <v>1</v>
      </c>
      <c r="G12" s="31">
        <v>0</v>
      </c>
      <c r="H12" s="32">
        <v>0</v>
      </c>
      <c r="I12" s="39">
        <f t="shared" si="0"/>
        <v>0</v>
      </c>
      <c r="J12" s="36">
        <v>170</v>
      </c>
    </row>
    <row r="13" spans="2:10" ht="12">
      <c r="B13" s="25" t="s">
        <v>19</v>
      </c>
      <c r="C13" s="30">
        <v>6</v>
      </c>
      <c r="D13" s="31">
        <v>0</v>
      </c>
      <c r="E13" s="31">
        <v>4</v>
      </c>
      <c r="F13" s="31">
        <v>0</v>
      </c>
      <c r="G13" s="31">
        <v>5</v>
      </c>
      <c r="H13" s="32">
        <v>0</v>
      </c>
      <c r="I13" s="39">
        <f t="shared" si="0"/>
        <v>0</v>
      </c>
      <c r="J13" s="36">
        <v>1000</v>
      </c>
    </row>
    <row r="14" spans="2:10" ht="12">
      <c r="B14" s="25" t="s">
        <v>20</v>
      </c>
      <c r="C14" s="30">
        <v>0</v>
      </c>
      <c r="D14" s="31">
        <v>4</v>
      </c>
      <c r="E14" s="31">
        <v>0</v>
      </c>
      <c r="F14" s="31">
        <v>5</v>
      </c>
      <c r="G14" s="31">
        <v>0</v>
      </c>
      <c r="H14" s="32">
        <v>6</v>
      </c>
      <c r="I14" s="39">
        <f t="shared" si="0"/>
        <v>0</v>
      </c>
      <c r="J14" s="36">
        <v>1000</v>
      </c>
    </row>
    <row r="15" spans="2:10" ht="12">
      <c r="B15" s="25" t="s">
        <v>21</v>
      </c>
      <c r="C15" s="30">
        <v>1</v>
      </c>
      <c r="D15" s="31">
        <v>0</v>
      </c>
      <c r="E15" s="31">
        <v>0</v>
      </c>
      <c r="F15" s="31">
        <v>0</v>
      </c>
      <c r="G15" s="31">
        <v>0</v>
      </c>
      <c r="H15" s="32">
        <v>0</v>
      </c>
      <c r="I15" s="39">
        <f t="shared" si="0"/>
        <v>0</v>
      </c>
      <c r="J15" s="36">
        <v>110</v>
      </c>
    </row>
    <row r="16" spans="2:13" ht="12">
      <c r="B16" s="25" t="s">
        <v>22</v>
      </c>
      <c r="C16" s="30">
        <v>0</v>
      </c>
      <c r="D16" s="31">
        <v>1</v>
      </c>
      <c r="E16" s="31">
        <v>0</v>
      </c>
      <c r="F16" s="31">
        <v>0</v>
      </c>
      <c r="G16" s="31">
        <v>0</v>
      </c>
      <c r="H16" s="32">
        <v>0</v>
      </c>
      <c r="I16" s="39">
        <f t="shared" si="0"/>
        <v>0</v>
      </c>
      <c r="J16" s="36">
        <v>72</v>
      </c>
      <c r="M16" s="38"/>
    </row>
    <row r="17" spans="2:10" ht="12">
      <c r="B17" s="25" t="s">
        <v>23</v>
      </c>
      <c r="C17" s="30">
        <v>0</v>
      </c>
      <c r="D17" s="31">
        <v>0</v>
      </c>
      <c r="E17" s="31">
        <v>1</v>
      </c>
      <c r="F17" s="31">
        <v>1</v>
      </c>
      <c r="G17" s="31">
        <v>0</v>
      </c>
      <c r="H17" s="32">
        <v>0</v>
      </c>
      <c r="I17" s="39">
        <f t="shared" si="0"/>
        <v>0</v>
      </c>
      <c r="J17" s="36">
        <v>93</v>
      </c>
    </row>
    <row r="18" spans="2:10" ht="12.75" thickBot="1">
      <c r="B18" s="25" t="s">
        <v>24</v>
      </c>
      <c r="C18" s="33">
        <v>0</v>
      </c>
      <c r="D18" s="34">
        <v>0</v>
      </c>
      <c r="E18" s="34">
        <v>0</v>
      </c>
      <c r="F18" s="34">
        <v>0</v>
      </c>
      <c r="G18" s="34">
        <v>1</v>
      </c>
      <c r="H18" s="35">
        <v>1</v>
      </c>
      <c r="I18" s="39">
        <f t="shared" si="0"/>
        <v>0</v>
      </c>
      <c r="J18" s="36">
        <v>85</v>
      </c>
    </row>
    <row r="21" spans="2:3" ht="12">
      <c r="B21" s="31" t="s">
        <v>27</v>
      </c>
      <c r="C21" t="s">
        <v>28</v>
      </c>
    </row>
    <row r="22" spans="2:3" ht="12">
      <c r="B22" s="37" t="s">
        <v>29</v>
      </c>
      <c r="C22" t="s">
        <v>30</v>
      </c>
    </row>
    <row r="23" spans="2:3" ht="12">
      <c r="B23" s="39" t="s">
        <v>31</v>
      </c>
      <c r="C23" t="s">
        <v>32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Formulas="1" workbookViewId="0" topLeftCell="A1">
      <selection activeCell="H3" sqref="H3"/>
    </sheetView>
  </sheetViews>
  <sheetFormatPr defaultColWidth="9.140625" defaultRowHeight="12.75"/>
  <cols>
    <col min="1" max="1" width="6.28125" style="10" customWidth="1"/>
    <col min="2" max="2" width="1.7109375" style="10" customWidth="1"/>
    <col min="3" max="3" width="1.28515625" style="10" customWidth="1"/>
    <col min="4" max="4" width="1.57421875" style="10" customWidth="1"/>
    <col min="5" max="5" width="1.8515625" style="10" customWidth="1"/>
    <col min="6" max="7" width="1.28515625" style="10" customWidth="1"/>
    <col min="8" max="8" width="16.8515625" style="10" customWidth="1"/>
    <col min="9" max="9" width="2.8515625" style="10" customWidth="1"/>
    <col min="10" max="10" width="4.28125" style="10" customWidth="1"/>
    <col min="11" max="16384" width="8.8515625" style="10" customWidth="1"/>
  </cols>
  <sheetData>
    <row r="1" spans="1:7" ht="12.75">
      <c r="A1" s="10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</row>
    <row r="2" spans="1:8" ht="13.5" thickBot="1">
      <c r="A2" s="10" t="s">
        <v>7</v>
      </c>
      <c r="B2" s="12">
        <v>36</v>
      </c>
      <c r="C2" s="12">
        <v>40</v>
      </c>
      <c r="D2" s="12">
        <v>45</v>
      </c>
      <c r="E2" s="12">
        <v>38</v>
      </c>
      <c r="F2" s="12">
        <v>35</v>
      </c>
      <c r="G2" s="12">
        <v>25</v>
      </c>
      <c r="H2" s="11" t="s">
        <v>8</v>
      </c>
    </row>
    <row r="3" spans="1:8" ht="13.5" thickBot="1">
      <c r="A3" s="10" t="s">
        <v>9</v>
      </c>
      <c r="B3" s="14">
        <v>40</v>
      </c>
      <c r="C3" s="15">
        <v>40</v>
      </c>
      <c r="D3" s="15">
        <v>40</v>
      </c>
      <c r="E3" s="15">
        <v>40</v>
      </c>
      <c r="F3" s="15">
        <v>40</v>
      </c>
      <c r="G3" s="16">
        <v>40</v>
      </c>
      <c r="H3" s="22">
        <f>SUMPRODUCT($B$3:$G$3,B2:G2)</f>
        <v>8760</v>
      </c>
    </row>
    <row r="4" spans="2:10" ht="12" customHeight="1">
      <c r="B4" s="20" t="s">
        <v>10</v>
      </c>
      <c r="C4" s="17"/>
      <c r="D4" s="17"/>
      <c r="E4" s="17"/>
      <c r="F4" s="17"/>
      <c r="G4" s="17"/>
      <c r="H4" s="18" t="s">
        <v>11</v>
      </c>
      <c r="I4" s="21" t="s">
        <v>12</v>
      </c>
      <c r="J4" s="18" t="s">
        <v>13</v>
      </c>
    </row>
    <row r="5" spans="1:10" ht="12.75">
      <c r="A5" s="10" t="s">
        <v>14</v>
      </c>
      <c r="B5" s="11">
        <v>8</v>
      </c>
      <c r="C5" s="11">
        <v>0</v>
      </c>
      <c r="D5" s="11">
        <v>12</v>
      </c>
      <c r="E5" s="11">
        <v>0</v>
      </c>
      <c r="F5" s="11">
        <v>8</v>
      </c>
      <c r="G5" s="11">
        <v>4</v>
      </c>
      <c r="H5" s="19">
        <f aca="true" t="shared" si="0" ref="H5:H15">SUMPRODUCT($B$3:$G$3,B5:G5)</f>
        <v>1280</v>
      </c>
      <c r="I5" s="10">
        <v>1280</v>
      </c>
      <c r="J5" s="10">
        <f aca="true" t="shared" si="1" ref="J5:J15">I5-H5</f>
        <v>0</v>
      </c>
    </row>
    <row r="6" spans="1:10" ht="12.75">
      <c r="A6" s="10" t="s">
        <v>15</v>
      </c>
      <c r="B6" s="11">
        <v>4</v>
      </c>
      <c r="C6" s="11">
        <v>12</v>
      </c>
      <c r="D6" s="11">
        <v>0</v>
      </c>
      <c r="E6" s="11">
        <v>12</v>
      </c>
      <c r="F6" s="11">
        <v>4</v>
      </c>
      <c r="G6" s="11">
        <v>8</v>
      </c>
      <c r="H6" s="19">
        <f t="shared" si="0"/>
        <v>1600</v>
      </c>
      <c r="I6" s="10">
        <v>1900</v>
      </c>
      <c r="J6" s="10">
        <f t="shared" si="1"/>
        <v>300</v>
      </c>
    </row>
    <row r="7" spans="1:10" ht="12.75">
      <c r="A7" s="10" t="s">
        <v>16</v>
      </c>
      <c r="B7" s="11">
        <v>4</v>
      </c>
      <c r="C7" s="11">
        <v>4</v>
      </c>
      <c r="D7" s="11">
        <v>4</v>
      </c>
      <c r="E7" s="11">
        <v>4</v>
      </c>
      <c r="F7" s="11">
        <v>4</v>
      </c>
      <c r="G7" s="11">
        <v>4</v>
      </c>
      <c r="H7" s="19">
        <f t="shared" si="0"/>
        <v>960</v>
      </c>
      <c r="I7" s="10">
        <v>1090</v>
      </c>
      <c r="J7" s="10">
        <f t="shared" si="1"/>
        <v>130</v>
      </c>
    </row>
    <row r="8" spans="1:10" ht="12.75">
      <c r="A8" s="10" t="s">
        <v>17</v>
      </c>
      <c r="B8" s="11">
        <v>1</v>
      </c>
      <c r="C8" s="11">
        <v>0</v>
      </c>
      <c r="D8" s="11">
        <v>0</v>
      </c>
      <c r="E8" s="11">
        <v>0</v>
      </c>
      <c r="F8" s="11">
        <v>1</v>
      </c>
      <c r="G8" s="11">
        <v>1</v>
      </c>
      <c r="H8" s="19">
        <f t="shared" si="0"/>
        <v>120</v>
      </c>
      <c r="I8" s="10">
        <v>190</v>
      </c>
      <c r="J8" s="10">
        <f t="shared" si="1"/>
        <v>70</v>
      </c>
    </row>
    <row r="9" spans="1:10" ht="12.75">
      <c r="A9" s="10" t="s">
        <v>18</v>
      </c>
      <c r="B9" s="11">
        <v>0</v>
      </c>
      <c r="C9" s="11">
        <v>1</v>
      </c>
      <c r="D9" s="11">
        <v>1</v>
      </c>
      <c r="E9" s="11">
        <v>1</v>
      </c>
      <c r="F9" s="11">
        <v>0</v>
      </c>
      <c r="G9" s="11">
        <v>0</v>
      </c>
      <c r="H9" s="19">
        <f t="shared" si="0"/>
        <v>120</v>
      </c>
      <c r="I9" s="10">
        <v>170</v>
      </c>
      <c r="J9" s="10">
        <f t="shared" si="1"/>
        <v>50</v>
      </c>
    </row>
    <row r="10" spans="1:10" ht="12.75">
      <c r="A10" s="10" t="s">
        <v>19</v>
      </c>
      <c r="B10" s="11">
        <v>6</v>
      </c>
      <c r="C10" s="11">
        <v>0</v>
      </c>
      <c r="D10" s="11">
        <v>4</v>
      </c>
      <c r="E10" s="11">
        <v>0</v>
      </c>
      <c r="F10" s="11">
        <v>5</v>
      </c>
      <c r="G10" s="11">
        <v>0</v>
      </c>
      <c r="H10" s="19">
        <f t="shared" si="0"/>
        <v>600</v>
      </c>
      <c r="I10" s="10">
        <v>1000</v>
      </c>
      <c r="J10" s="10">
        <f t="shared" si="1"/>
        <v>400</v>
      </c>
    </row>
    <row r="11" spans="1:10" ht="12.75">
      <c r="A11" s="10" t="s">
        <v>20</v>
      </c>
      <c r="B11" s="11">
        <v>0</v>
      </c>
      <c r="C11" s="11">
        <v>4</v>
      </c>
      <c r="D11" s="11">
        <v>0</v>
      </c>
      <c r="E11" s="11">
        <v>5</v>
      </c>
      <c r="F11" s="11">
        <v>0</v>
      </c>
      <c r="G11" s="11">
        <v>6</v>
      </c>
      <c r="H11" s="19">
        <f t="shared" si="0"/>
        <v>600</v>
      </c>
      <c r="I11" s="10">
        <v>1000</v>
      </c>
      <c r="J11" s="10">
        <f t="shared" si="1"/>
        <v>400</v>
      </c>
    </row>
    <row r="12" spans="1:10" ht="12.75">
      <c r="A12" s="10" t="s">
        <v>21</v>
      </c>
      <c r="B12" s="11">
        <v>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9">
        <f t="shared" si="0"/>
        <v>40</v>
      </c>
      <c r="I12" s="10">
        <v>110</v>
      </c>
      <c r="J12" s="10">
        <f t="shared" si="1"/>
        <v>70</v>
      </c>
    </row>
    <row r="13" spans="1:10" ht="12.75">
      <c r="A13" s="10" t="s">
        <v>22</v>
      </c>
      <c r="B13" s="11">
        <v>0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9">
        <f t="shared" si="0"/>
        <v>40</v>
      </c>
      <c r="I13" s="10">
        <v>72</v>
      </c>
      <c r="J13" s="10">
        <f t="shared" si="1"/>
        <v>32</v>
      </c>
    </row>
    <row r="14" spans="1:10" ht="12.75">
      <c r="A14" s="10" t="s">
        <v>23</v>
      </c>
      <c r="B14" s="11">
        <v>0</v>
      </c>
      <c r="C14" s="11">
        <v>0</v>
      </c>
      <c r="D14" s="11">
        <v>1</v>
      </c>
      <c r="E14" s="11">
        <v>1</v>
      </c>
      <c r="F14" s="11">
        <v>0</v>
      </c>
      <c r="G14" s="11">
        <v>0</v>
      </c>
      <c r="H14" s="19">
        <f t="shared" si="0"/>
        <v>80</v>
      </c>
      <c r="I14" s="10">
        <v>93</v>
      </c>
      <c r="J14" s="10">
        <f t="shared" si="1"/>
        <v>13</v>
      </c>
    </row>
    <row r="15" spans="1:10" ht="12.75">
      <c r="A15" s="10" t="s">
        <v>24</v>
      </c>
      <c r="B15" s="11">
        <v>0</v>
      </c>
      <c r="C15" s="11">
        <v>0</v>
      </c>
      <c r="D15" s="11">
        <v>0</v>
      </c>
      <c r="E15" s="11">
        <v>0</v>
      </c>
      <c r="F15" s="11">
        <v>1</v>
      </c>
      <c r="G15" s="11">
        <v>1</v>
      </c>
      <c r="H15" s="19">
        <f t="shared" si="0"/>
        <v>80</v>
      </c>
      <c r="I15" s="10">
        <v>85</v>
      </c>
      <c r="J15" s="10">
        <f t="shared" si="1"/>
        <v>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H3" sqref="H3"/>
    </sheetView>
  </sheetViews>
  <sheetFormatPr defaultColWidth="9.140625" defaultRowHeight="12.75"/>
  <cols>
    <col min="1" max="1" width="12.28125" style="0" customWidth="1"/>
    <col min="2" max="3" width="5.7109375" style="0" customWidth="1"/>
    <col min="4" max="4" width="7.28125" style="0" customWidth="1"/>
    <col min="5" max="5" width="7.57421875" style="0" customWidth="1"/>
    <col min="6" max="6" width="6.8515625" style="0" customWidth="1"/>
    <col min="7" max="7" width="7.140625" style="0" customWidth="1"/>
    <col min="8" max="8" width="8.421875" style="0" customWidth="1"/>
    <col min="9" max="9" width="8.28125" style="0" customWidth="1"/>
    <col min="10" max="10" width="5.421875" style="0" customWidth="1"/>
  </cols>
  <sheetData>
    <row r="1" spans="1:7" ht="12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9" ht="12.75" thickBot="1">
      <c r="A2" t="s">
        <v>7</v>
      </c>
      <c r="B2" s="8">
        <v>36</v>
      </c>
      <c r="C2" s="8">
        <v>40</v>
      </c>
      <c r="D2" s="8">
        <v>45</v>
      </c>
      <c r="E2" s="8">
        <v>38</v>
      </c>
      <c r="F2" s="8">
        <v>35</v>
      </c>
      <c r="G2" s="8">
        <v>25</v>
      </c>
      <c r="H2" s="9" t="s">
        <v>8</v>
      </c>
      <c r="I2" s="1"/>
    </row>
    <row r="3" spans="1:9" ht="12.75" thickBot="1">
      <c r="A3" t="s">
        <v>9</v>
      </c>
      <c r="B3" s="4">
        <v>100</v>
      </c>
      <c r="C3" s="5">
        <v>40</v>
      </c>
      <c r="D3" s="5">
        <v>0</v>
      </c>
      <c r="E3" s="5">
        <v>40</v>
      </c>
      <c r="F3" s="5">
        <v>40</v>
      </c>
      <c r="G3" s="6">
        <v>40</v>
      </c>
      <c r="H3" s="22">
        <f>SUMPRODUCT(B3:G3,B2:G2)</f>
        <v>9120</v>
      </c>
      <c r="I3" s="8"/>
    </row>
    <row r="4" spans="2:10" ht="37.5">
      <c r="B4" s="2" t="s">
        <v>10</v>
      </c>
      <c r="C4" s="2"/>
      <c r="D4" s="2"/>
      <c r="E4" s="2"/>
      <c r="F4" s="2"/>
      <c r="G4" s="2"/>
      <c r="H4" s="3" t="s">
        <v>11</v>
      </c>
      <c r="I4" s="3" t="s">
        <v>12</v>
      </c>
      <c r="J4" s="3" t="s">
        <v>13</v>
      </c>
    </row>
    <row r="5" spans="1:10" ht="12">
      <c r="A5" t="s">
        <v>14</v>
      </c>
      <c r="B5" s="1">
        <v>8</v>
      </c>
      <c r="C5" s="1">
        <v>0</v>
      </c>
      <c r="D5" s="1">
        <v>12</v>
      </c>
      <c r="E5" s="1">
        <v>0</v>
      </c>
      <c r="F5" s="1">
        <v>8</v>
      </c>
      <c r="G5" s="1">
        <v>4</v>
      </c>
      <c r="H5" s="7">
        <f aca="true" t="shared" si="0" ref="H5:H15">SUMPRODUCT($B$3:$G$3,B5:G5)</f>
        <v>1280</v>
      </c>
      <c r="I5">
        <v>1280</v>
      </c>
      <c r="J5">
        <f aca="true" t="shared" si="1" ref="J5:J15">I5-H5</f>
        <v>0</v>
      </c>
    </row>
    <row r="6" spans="1:10" ht="12">
      <c r="A6" t="s">
        <v>15</v>
      </c>
      <c r="B6" s="1">
        <v>4</v>
      </c>
      <c r="C6" s="1">
        <v>12</v>
      </c>
      <c r="D6" s="1">
        <v>0</v>
      </c>
      <c r="E6" s="1">
        <v>12</v>
      </c>
      <c r="F6" s="1">
        <v>4</v>
      </c>
      <c r="G6" s="1">
        <v>8</v>
      </c>
      <c r="H6" s="7">
        <f t="shared" si="0"/>
        <v>1840</v>
      </c>
      <c r="I6">
        <v>1900</v>
      </c>
      <c r="J6">
        <f t="shared" si="1"/>
        <v>60</v>
      </c>
    </row>
    <row r="7" spans="1:10" ht="12">
      <c r="A7" t="s">
        <v>16</v>
      </c>
      <c r="B7" s="1">
        <v>4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7">
        <f t="shared" si="0"/>
        <v>1040</v>
      </c>
      <c r="I7">
        <v>1090</v>
      </c>
      <c r="J7">
        <f t="shared" si="1"/>
        <v>50</v>
      </c>
    </row>
    <row r="8" spans="1:10" ht="12">
      <c r="A8" t="s">
        <v>17</v>
      </c>
      <c r="B8" s="1">
        <v>1</v>
      </c>
      <c r="C8" s="1">
        <v>0</v>
      </c>
      <c r="D8" s="1">
        <v>0</v>
      </c>
      <c r="E8" s="1">
        <v>0</v>
      </c>
      <c r="F8" s="1">
        <v>1</v>
      </c>
      <c r="G8" s="1">
        <v>1</v>
      </c>
      <c r="H8" s="7">
        <f t="shared" si="0"/>
        <v>180</v>
      </c>
      <c r="I8">
        <v>190</v>
      </c>
      <c r="J8">
        <f t="shared" si="1"/>
        <v>10</v>
      </c>
    </row>
    <row r="9" spans="1:10" ht="12">
      <c r="A9" t="s">
        <v>18</v>
      </c>
      <c r="B9" s="1">
        <v>0</v>
      </c>
      <c r="C9" s="1">
        <v>1</v>
      </c>
      <c r="D9" s="1">
        <v>1</v>
      </c>
      <c r="E9" s="1">
        <v>1</v>
      </c>
      <c r="F9" s="1">
        <v>0</v>
      </c>
      <c r="G9" s="1">
        <v>0</v>
      </c>
      <c r="H9" s="7">
        <f t="shared" si="0"/>
        <v>80</v>
      </c>
      <c r="I9">
        <v>170</v>
      </c>
      <c r="J9">
        <f t="shared" si="1"/>
        <v>90</v>
      </c>
    </row>
    <row r="10" spans="1:10" ht="12">
      <c r="A10" t="s">
        <v>19</v>
      </c>
      <c r="B10" s="1">
        <v>6</v>
      </c>
      <c r="C10" s="1">
        <v>0</v>
      </c>
      <c r="D10" s="1">
        <v>4</v>
      </c>
      <c r="E10" s="1">
        <v>0</v>
      </c>
      <c r="F10" s="1">
        <v>5</v>
      </c>
      <c r="G10" s="1">
        <v>0</v>
      </c>
      <c r="H10" s="7">
        <f t="shared" si="0"/>
        <v>800</v>
      </c>
      <c r="I10">
        <v>1000</v>
      </c>
      <c r="J10">
        <f t="shared" si="1"/>
        <v>200</v>
      </c>
    </row>
    <row r="11" spans="1:10" ht="12">
      <c r="A11" t="s">
        <v>20</v>
      </c>
      <c r="B11" s="1">
        <v>0</v>
      </c>
      <c r="C11" s="1">
        <v>4</v>
      </c>
      <c r="D11" s="1">
        <v>0</v>
      </c>
      <c r="E11" s="1">
        <v>5</v>
      </c>
      <c r="F11" s="1">
        <v>0</v>
      </c>
      <c r="G11" s="1">
        <v>6</v>
      </c>
      <c r="H11" s="7">
        <f t="shared" si="0"/>
        <v>600</v>
      </c>
      <c r="I11">
        <v>1000</v>
      </c>
      <c r="J11">
        <f t="shared" si="1"/>
        <v>400</v>
      </c>
    </row>
    <row r="12" spans="1:10" ht="12">
      <c r="A12" t="s">
        <v>21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7">
        <f t="shared" si="0"/>
        <v>100</v>
      </c>
      <c r="I12">
        <v>110</v>
      </c>
      <c r="J12">
        <f t="shared" si="1"/>
        <v>10</v>
      </c>
    </row>
    <row r="13" spans="1:10" ht="12">
      <c r="A13" t="s">
        <v>22</v>
      </c>
      <c r="B13" s="1">
        <v>0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7">
        <f t="shared" si="0"/>
        <v>40</v>
      </c>
      <c r="I13">
        <v>72</v>
      </c>
      <c r="J13">
        <f t="shared" si="1"/>
        <v>32</v>
      </c>
    </row>
    <row r="14" spans="1:10" ht="12">
      <c r="A14" t="s">
        <v>23</v>
      </c>
      <c r="B14" s="1">
        <v>0</v>
      </c>
      <c r="C14" s="1">
        <v>0</v>
      </c>
      <c r="D14" s="1">
        <v>1</v>
      </c>
      <c r="E14" s="1">
        <v>1</v>
      </c>
      <c r="F14" s="1">
        <v>0</v>
      </c>
      <c r="G14" s="1">
        <v>0</v>
      </c>
      <c r="H14" s="7">
        <f t="shared" si="0"/>
        <v>40</v>
      </c>
      <c r="I14">
        <v>93</v>
      </c>
      <c r="J14">
        <f t="shared" si="1"/>
        <v>53</v>
      </c>
    </row>
    <row r="15" spans="1:10" ht="12">
      <c r="A15" t="s">
        <v>24</v>
      </c>
      <c r="B15" s="1">
        <v>0</v>
      </c>
      <c r="C15" s="1">
        <v>0</v>
      </c>
      <c r="D15" s="1">
        <v>0</v>
      </c>
      <c r="E15" s="1">
        <v>0</v>
      </c>
      <c r="F15" s="1">
        <v>1</v>
      </c>
      <c r="G15" s="1">
        <v>1</v>
      </c>
      <c r="H15" s="7">
        <f t="shared" si="0"/>
        <v>80</v>
      </c>
      <c r="I15">
        <v>85</v>
      </c>
      <c r="J15">
        <f t="shared" si="1"/>
        <v>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H3" sqref="H3"/>
    </sheetView>
  </sheetViews>
  <sheetFormatPr defaultColWidth="9.140625" defaultRowHeight="12.75"/>
  <cols>
    <col min="1" max="1" width="12.28125" style="0" customWidth="1"/>
    <col min="2" max="3" width="5.7109375" style="0" customWidth="1"/>
    <col min="4" max="4" width="7.28125" style="0" customWidth="1"/>
    <col min="5" max="5" width="7.57421875" style="0" customWidth="1"/>
    <col min="6" max="6" width="6.8515625" style="0" customWidth="1"/>
    <col min="7" max="7" width="7.140625" style="0" customWidth="1"/>
    <col min="8" max="8" width="8.7109375" style="0" customWidth="1"/>
    <col min="9" max="9" width="8.28125" style="0" customWidth="1"/>
    <col min="10" max="10" width="5.421875" style="0" customWidth="1"/>
  </cols>
  <sheetData>
    <row r="1" spans="1:7" ht="12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12.75" thickBot="1">
      <c r="A2" t="s">
        <v>7</v>
      </c>
      <c r="B2" s="8">
        <v>36</v>
      </c>
      <c r="C2" s="8">
        <v>40</v>
      </c>
      <c r="D2" s="8">
        <v>45</v>
      </c>
      <c r="E2" s="8">
        <v>38</v>
      </c>
      <c r="F2" s="8">
        <v>35</v>
      </c>
      <c r="G2" s="8">
        <v>25</v>
      </c>
      <c r="H2" s="9" t="s">
        <v>8</v>
      </c>
    </row>
    <row r="3" spans="1:8" ht="12.75" thickBot="1">
      <c r="A3" t="s">
        <v>9</v>
      </c>
      <c r="B3" s="4">
        <v>100</v>
      </c>
      <c r="C3" s="5">
        <v>40</v>
      </c>
      <c r="D3" s="5">
        <v>0</v>
      </c>
      <c r="E3" s="5">
        <v>40</v>
      </c>
      <c r="F3" s="5">
        <v>0</v>
      </c>
      <c r="G3" s="6">
        <v>120</v>
      </c>
      <c r="H3" s="22">
        <f>SUMPRODUCT(B2:G2,B3:G3)</f>
        <v>9720</v>
      </c>
    </row>
    <row r="4" spans="2:10" ht="37.5">
      <c r="B4" s="2" t="s">
        <v>10</v>
      </c>
      <c r="C4" s="2"/>
      <c r="D4" s="2"/>
      <c r="E4" s="2"/>
      <c r="F4" s="2"/>
      <c r="G4" s="2"/>
      <c r="H4" s="3" t="s">
        <v>11</v>
      </c>
      <c r="I4" s="3" t="s">
        <v>12</v>
      </c>
      <c r="J4" s="3" t="s">
        <v>13</v>
      </c>
    </row>
    <row r="5" spans="1:10" ht="12">
      <c r="A5" t="s">
        <v>14</v>
      </c>
      <c r="B5" s="1">
        <v>8</v>
      </c>
      <c r="C5" s="1">
        <v>0</v>
      </c>
      <c r="D5" s="1">
        <v>12</v>
      </c>
      <c r="E5" s="1">
        <v>0</v>
      </c>
      <c r="F5" s="1">
        <v>8</v>
      </c>
      <c r="G5" s="1">
        <v>4</v>
      </c>
      <c r="H5" s="7">
        <f>B3*B5+C3*C5+D3*D5+E3*E5+F3*F5+G3*G5</f>
        <v>1280</v>
      </c>
      <c r="I5">
        <v>1280</v>
      </c>
      <c r="J5">
        <f aca="true" t="shared" si="0" ref="J5:J15">I5-H5</f>
        <v>0</v>
      </c>
    </row>
    <row r="6" spans="1:10" ht="12">
      <c r="A6" t="s">
        <v>15</v>
      </c>
      <c r="B6" s="1">
        <v>4</v>
      </c>
      <c r="C6" s="1">
        <v>12</v>
      </c>
      <c r="D6" s="1">
        <v>0</v>
      </c>
      <c r="E6" s="1">
        <v>12</v>
      </c>
      <c r="F6" s="1">
        <v>4</v>
      </c>
      <c r="G6" s="1">
        <v>8</v>
      </c>
      <c r="H6" s="7">
        <f aca="true" t="shared" si="1" ref="H6:H15">SUMPRODUCT($B$3:$G$3,B6:G6)</f>
        <v>2320</v>
      </c>
      <c r="I6">
        <v>1900</v>
      </c>
      <c r="J6">
        <f t="shared" si="0"/>
        <v>-420</v>
      </c>
    </row>
    <row r="7" spans="1:10" ht="12">
      <c r="A7" t="s">
        <v>16</v>
      </c>
      <c r="B7" s="1">
        <v>4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7">
        <f t="shared" si="1"/>
        <v>1200</v>
      </c>
      <c r="I7">
        <v>1090</v>
      </c>
      <c r="J7">
        <f t="shared" si="0"/>
        <v>-110</v>
      </c>
    </row>
    <row r="8" spans="1:10" ht="12">
      <c r="A8" t="s">
        <v>17</v>
      </c>
      <c r="B8" s="1">
        <v>1</v>
      </c>
      <c r="C8" s="1">
        <v>0</v>
      </c>
      <c r="D8" s="1">
        <v>0</v>
      </c>
      <c r="E8" s="1">
        <v>0</v>
      </c>
      <c r="F8" s="1">
        <v>1</v>
      </c>
      <c r="G8" s="1">
        <v>1</v>
      </c>
      <c r="H8" s="7">
        <f t="shared" si="1"/>
        <v>220</v>
      </c>
      <c r="I8">
        <v>190</v>
      </c>
      <c r="J8">
        <f t="shared" si="0"/>
        <v>-30</v>
      </c>
    </row>
    <row r="9" spans="1:10" ht="12">
      <c r="A9" t="s">
        <v>18</v>
      </c>
      <c r="B9" s="1">
        <v>0</v>
      </c>
      <c r="C9" s="1">
        <v>1</v>
      </c>
      <c r="D9" s="1">
        <v>1</v>
      </c>
      <c r="E9" s="1">
        <v>1</v>
      </c>
      <c r="F9" s="1">
        <v>0</v>
      </c>
      <c r="G9" s="1">
        <v>0</v>
      </c>
      <c r="H9" s="7">
        <f t="shared" si="1"/>
        <v>80</v>
      </c>
      <c r="I9">
        <v>170</v>
      </c>
      <c r="J9">
        <f t="shared" si="0"/>
        <v>90</v>
      </c>
    </row>
    <row r="10" spans="1:10" ht="12">
      <c r="A10" t="s">
        <v>19</v>
      </c>
      <c r="B10" s="1">
        <v>6</v>
      </c>
      <c r="C10" s="1">
        <v>0</v>
      </c>
      <c r="D10" s="1">
        <v>4</v>
      </c>
      <c r="E10" s="1">
        <v>0</v>
      </c>
      <c r="F10" s="1">
        <v>5</v>
      </c>
      <c r="G10" s="1">
        <v>0</v>
      </c>
      <c r="H10" s="7">
        <f t="shared" si="1"/>
        <v>600</v>
      </c>
      <c r="I10">
        <v>1000</v>
      </c>
      <c r="J10">
        <f t="shared" si="0"/>
        <v>400</v>
      </c>
    </row>
    <row r="11" spans="1:10" ht="12">
      <c r="A11" t="s">
        <v>20</v>
      </c>
      <c r="B11" s="1">
        <v>0</v>
      </c>
      <c r="C11" s="1">
        <v>4</v>
      </c>
      <c r="D11" s="1">
        <v>0</v>
      </c>
      <c r="E11" s="1">
        <v>5</v>
      </c>
      <c r="F11" s="1">
        <v>0</v>
      </c>
      <c r="G11" s="1">
        <v>6</v>
      </c>
      <c r="H11" s="7">
        <f t="shared" si="1"/>
        <v>1080</v>
      </c>
      <c r="I11">
        <v>1000</v>
      </c>
      <c r="J11">
        <f t="shared" si="0"/>
        <v>-80</v>
      </c>
    </row>
    <row r="12" spans="1:10" ht="12">
      <c r="A12" t="s">
        <v>21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7">
        <f t="shared" si="1"/>
        <v>100</v>
      </c>
      <c r="I12">
        <v>110</v>
      </c>
      <c r="J12">
        <f t="shared" si="0"/>
        <v>10</v>
      </c>
    </row>
    <row r="13" spans="1:10" ht="12">
      <c r="A13" t="s">
        <v>22</v>
      </c>
      <c r="B13" s="1">
        <v>0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7">
        <f t="shared" si="1"/>
        <v>40</v>
      </c>
      <c r="I13">
        <v>72</v>
      </c>
      <c r="J13">
        <f t="shared" si="0"/>
        <v>32</v>
      </c>
    </row>
    <row r="14" spans="1:10" ht="12">
      <c r="A14" t="s">
        <v>23</v>
      </c>
      <c r="B14" s="1">
        <v>0</v>
      </c>
      <c r="C14" s="1">
        <v>0</v>
      </c>
      <c r="D14" s="1">
        <v>1</v>
      </c>
      <c r="E14" s="1">
        <v>1</v>
      </c>
      <c r="F14" s="1">
        <v>0</v>
      </c>
      <c r="G14" s="1">
        <v>0</v>
      </c>
      <c r="H14" s="7">
        <f t="shared" si="1"/>
        <v>40</v>
      </c>
      <c r="I14">
        <v>93</v>
      </c>
      <c r="J14">
        <f t="shared" si="0"/>
        <v>53</v>
      </c>
    </row>
    <row r="15" spans="1:10" ht="12">
      <c r="A15" t="s">
        <v>24</v>
      </c>
      <c r="B15" s="1">
        <v>0</v>
      </c>
      <c r="C15" s="1">
        <v>0</v>
      </c>
      <c r="D15" s="1">
        <v>0</v>
      </c>
      <c r="E15" s="1">
        <v>0</v>
      </c>
      <c r="F15" s="1">
        <v>1</v>
      </c>
      <c r="G15" s="1">
        <v>1</v>
      </c>
      <c r="H15" s="7">
        <f t="shared" si="1"/>
        <v>120</v>
      </c>
      <c r="I15">
        <v>85</v>
      </c>
      <c r="J15">
        <f t="shared" si="0"/>
        <v>-35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H3" sqref="H3"/>
    </sheetView>
  </sheetViews>
  <sheetFormatPr defaultColWidth="9.140625" defaultRowHeight="12.75"/>
  <cols>
    <col min="1" max="1" width="12.28125" style="0" customWidth="1"/>
    <col min="2" max="3" width="5.7109375" style="0" customWidth="1"/>
    <col min="4" max="4" width="7.28125" style="0" customWidth="1"/>
    <col min="5" max="5" width="7.57421875" style="0" customWidth="1"/>
    <col min="6" max="6" width="6.8515625" style="0" customWidth="1"/>
    <col min="7" max="7" width="7.140625" style="0" customWidth="1"/>
    <col min="8" max="8" width="9.00390625" style="0" customWidth="1"/>
    <col min="9" max="9" width="9.28125" style="0" customWidth="1"/>
    <col min="10" max="10" width="5.421875" style="0" customWidth="1"/>
  </cols>
  <sheetData>
    <row r="1" spans="1:7" ht="12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12.75" thickBot="1">
      <c r="A2" t="s">
        <v>7</v>
      </c>
      <c r="B2" s="8">
        <v>36</v>
      </c>
      <c r="C2" s="8">
        <v>40</v>
      </c>
      <c r="D2" s="8">
        <v>45</v>
      </c>
      <c r="E2" s="8">
        <v>38</v>
      </c>
      <c r="F2" s="8">
        <v>35</v>
      </c>
      <c r="G2" s="8">
        <v>25</v>
      </c>
      <c r="H2" s="9" t="s">
        <v>8</v>
      </c>
    </row>
    <row r="3" spans="1:8" ht="12.75" thickBot="1">
      <c r="A3" t="s">
        <v>9</v>
      </c>
      <c r="B3" s="4">
        <v>99.99999999995102</v>
      </c>
      <c r="C3" s="5">
        <v>72.00000000001774</v>
      </c>
      <c r="D3" s="5">
        <v>40.00000000012739</v>
      </c>
      <c r="E3" s="5">
        <v>52.999999999902904</v>
      </c>
      <c r="F3" s="5">
        <v>0</v>
      </c>
      <c r="G3" s="6">
        <v>0</v>
      </c>
      <c r="H3" s="22">
        <f>SUMPRODUCT(B2:G2,B3:G3)</f>
        <v>10294.00000000099</v>
      </c>
    </row>
    <row r="4" spans="2:10" ht="24.75">
      <c r="B4" s="2" t="s">
        <v>10</v>
      </c>
      <c r="C4" s="2"/>
      <c r="D4" s="2"/>
      <c r="E4" s="2"/>
      <c r="F4" s="2"/>
      <c r="G4" s="2"/>
      <c r="H4" s="3" t="s">
        <v>11</v>
      </c>
      <c r="I4" s="3" t="s">
        <v>12</v>
      </c>
      <c r="J4" s="3" t="s">
        <v>13</v>
      </c>
    </row>
    <row r="5" spans="1:10" ht="12">
      <c r="A5" t="s">
        <v>14</v>
      </c>
      <c r="B5" s="1">
        <v>8</v>
      </c>
      <c r="C5" s="1">
        <v>0</v>
      </c>
      <c r="D5" s="1">
        <v>12</v>
      </c>
      <c r="E5" s="1">
        <v>0</v>
      </c>
      <c r="F5" s="1">
        <v>8</v>
      </c>
      <c r="G5" s="1">
        <v>4</v>
      </c>
      <c r="H5" s="7">
        <f>B3*B5+C3*C5+D3*D5+E3*E5+F3*F5+G3*G5</f>
        <v>1280.0000000011369</v>
      </c>
      <c r="I5">
        <v>1280</v>
      </c>
      <c r="J5">
        <f aca="true" t="shared" si="0" ref="J5:J15">I5-H5</f>
        <v>-1.1368683772161603E-09</v>
      </c>
    </row>
    <row r="6" spans="1:10" ht="12">
      <c r="A6" t="s">
        <v>15</v>
      </c>
      <c r="B6" s="1">
        <v>4</v>
      </c>
      <c r="C6" s="1">
        <v>12</v>
      </c>
      <c r="D6" s="1">
        <v>0</v>
      </c>
      <c r="E6" s="1">
        <v>12</v>
      </c>
      <c r="F6" s="1">
        <v>4</v>
      </c>
      <c r="G6" s="1">
        <v>8</v>
      </c>
      <c r="H6" s="7">
        <f aca="true" t="shared" si="1" ref="H6:H15">SUMPRODUCT($B$3:$G$3,B6:G6)</f>
        <v>1899.9999999988518</v>
      </c>
      <c r="I6">
        <v>1900</v>
      </c>
      <c r="J6">
        <f t="shared" si="0"/>
        <v>1.148237060988322E-09</v>
      </c>
    </row>
    <row r="7" spans="1:10" ht="12">
      <c r="A7" t="s">
        <v>16</v>
      </c>
      <c r="B7" s="1">
        <v>4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7">
        <f t="shared" si="1"/>
        <v>1059.9999999999961</v>
      </c>
      <c r="I7">
        <v>1090</v>
      </c>
      <c r="J7">
        <f t="shared" si="0"/>
        <v>30.000000000003865</v>
      </c>
    </row>
    <row r="8" spans="1:10" ht="12">
      <c r="A8" t="s">
        <v>17</v>
      </c>
      <c r="B8" s="1">
        <v>1</v>
      </c>
      <c r="C8" s="1">
        <v>0</v>
      </c>
      <c r="D8" s="1">
        <v>0</v>
      </c>
      <c r="E8" s="1">
        <v>0</v>
      </c>
      <c r="F8" s="1">
        <v>1</v>
      </c>
      <c r="G8" s="1">
        <v>1</v>
      </c>
      <c r="H8" s="7">
        <f t="shared" si="1"/>
        <v>99.99999999995102</v>
      </c>
      <c r="I8">
        <v>190</v>
      </c>
      <c r="J8">
        <f t="shared" si="0"/>
        <v>90.00000000004898</v>
      </c>
    </row>
    <row r="9" spans="1:10" ht="12">
      <c r="A9" t="s">
        <v>18</v>
      </c>
      <c r="B9" s="1">
        <v>0</v>
      </c>
      <c r="C9" s="1">
        <v>1</v>
      </c>
      <c r="D9" s="1">
        <v>1</v>
      </c>
      <c r="E9" s="1">
        <v>1</v>
      </c>
      <c r="F9" s="1">
        <v>0</v>
      </c>
      <c r="G9" s="1">
        <v>0</v>
      </c>
      <c r="H9" s="7">
        <f t="shared" si="1"/>
        <v>165.00000000004803</v>
      </c>
      <c r="I9">
        <v>170</v>
      </c>
      <c r="J9">
        <f t="shared" si="0"/>
        <v>4.999999999951967</v>
      </c>
    </row>
    <row r="10" spans="1:10" ht="12">
      <c r="A10" t="s">
        <v>19</v>
      </c>
      <c r="B10" s="1">
        <v>6</v>
      </c>
      <c r="C10" s="1">
        <v>0</v>
      </c>
      <c r="D10" s="1">
        <v>4</v>
      </c>
      <c r="E10" s="1">
        <v>0</v>
      </c>
      <c r="F10" s="1">
        <v>5</v>
      </c>
      <c r="G10" s="1">
        <v>0</v>
      </c>
      <c r="H10" s="7">
        <f t="shared" si="1"/>
        <v>760.0000000002157</v>
      </c>
      <c r="I10">
        <v>1000</v>
      </c>
      <c r="J10">
        <f t="shared" si="0"/>
        <v>239.99999999978434</v>
      </c>
    </row>
    <row r="11" spans="1:10" ht="12">
      <c r="A11" t="s">
        <v>20</v>
      </c>
      <c r="B11" s="1">
        <v>0</v>
      </c>
      <c r="C11" s="1">
        <v>4</v>
      </c>
      <c r="D11" s="1">
        <v>0</v>
      </c>
      <c r="E11" s="1">
        <v>5</v>
      </c>
      <c r="F11" s="1">
        <v>0</v>
      </c>
      <c r="G11" s="1">
        <v>6</v>
      </c>
      <c r="H11" s="7">
        <f t="shared" si="1"/>
        <v>552.9999999995855</v>
      </c>
      <c r="I11">
        <v>1000</v>
      </c>
      <c r="J11">
        <f t="shared" si="0"/>
        <v>447.0000000004145</v>
      </c>
    </row>
    <row r="12" spans="1:10" ht="12">
      <c r="A12" t="s">
        <v>21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7">
        <f t="shared" si="1"/>
        <v>99.99999999995102</v>
      </c>
      <c r="I12">
        <v>110</v>
      </c>
      <c r="J12">
        <f t="shared" si="0"/>
        <v>10.000000000048985</v>
      </c>
    </row>
    <row r="13" spans="1:10" ht="12">
      <c r="A13" t="s">
        <v>22</v>
      </c>
      <c r="B13" s="1">
        <v>0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7">
        <f t="shared" si="1"/>
        <v>72.00000000001774</v>
      </c>
      <c r="I13">
        <v>72</v>
      </c>
      <c r="J13">
        <f t="shared" si="0"/>
        <v>-1.77351466845721E-11</v>
      </c>
    </row>
    <row r="14" spans="1:10" ht="12">
      <c r="A14" t="s">
        <v>23</v>
      </c>
      <c r="B14" s="1">
        <v>0</v>
      </c>
      <c r="C14" s="1">
        <v>0</v>
      </c>
      <c r="D14" s="1">
        <v>1</v>
      </c>
      <c r="E14" s="1">
        <v>1</v>
      </c>
      <c r="F14" s="1">
        <v>0</v>
      </c>
      <c r="G14" s="1">
        <v>0</v>
      </c>
      <c r="H14" s="7">
        <f t="shared" si="1"/>
        <v>93.0000000000303</v>
      </c>
      <c r="I14">
        <v>93</v>
      </c>
      <c r="J14">
        <f t="shared" si="0"/>
        <v>-3.029754225281067E-11</v>
      </c>
    </row>
    <row r="15" spans="1:10" ht="12">
      <c r="A15" t="s">
        <v>24</v>
      </c>
      <c r="B15" s="1">
        <v>0</v>
      </c>
      <c r="C15" s="1">
        <v>0</v>
      </c>
      <c r="D15" s="1">
        <v>0</v>
      </c>
      <c r="E15" s="1">
        <v>0</v>
      </c>
      <c r="F15" s="1">
        <v>1</v>
      </c>
      <c r="G15" s="1">
        <v>1</v>
      </c>
      <c r="H15" s="7">
        <f t="shared" si="1"/>
        <v>0</v>
      </c>
      <c r="I15">
        <v>85</v>
      </c>
      <c r="J15">
        <f t="shared" si="0"/>
        <v>85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showFormulas="1" workbookViewId="0" topLeftCell="A1">
      <selection activeCell="J24" sqref="J24"/>
    </sheetView>
  </sheetViews>
  <sheetFormatPr defaultColWidth="9.140625" defaultRowHeight="12.75"/>
  <cols>
    <col min="1" max="1" width="6.28125" style="10" bestFit="1" customWidth="1"/>
    <col min="2" max="2" width="2.421875" style="10" customWidth="1"/>
    <col min="3" max="3" width="2.7109375" style="10" bestFit="1" customWidth="1"/>
    <col min="4" max="4" width="3.7109375" style="10" bestFit="1" customWidth="1"/>
    <col min="5" max="5" width="3.8515625" style="10" bestFit="1" customWidth="1"/>
    <col min="6" max="6" width="3.57421875" style="10" bestFit="1" customWidth="1"/>
    <col min="7" max="7" width="3.7109375" style="10" bestFit="1" customWidth="1"/>
    <col min="8" max="8" width="20.57421875" style="10" bestFit="1" customWidth="1"/>
    <col min="9" max="9" width="4.00390625" style="10" customWidth="1"/>
    <col min="10" max="10" width="8.140625" style="10" bestFit="1" customWidth="1"/>
    <col min="11" max="16384" width="8.8515625" style="10" customWidth="1"/>
  </cols>
  <sheetData>
    <row r="1" spans="1:7" ht="12.7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8" ht="13.5" thickBot="1">
      <c r="A2" s="10" t="s">
        <v>7</v>
      </c>
      <c r="B2" s="12">
        <v>36</v>
      </c>
      <c r="C2" s="12">
        <v>40</v>
      </c>
      <c r="D2" s="12">
        <v>45</v>
      </c>
      <c r="E2" s="12">
        <v>38</v>
      </c>
      <c r="F2" s="12">
        <v>35</v>
      </c>
      <c r="G2" s="12">
        <v>25</v>
      </c>
      <c r="H2" s="13" t="s">
        <v>8</v>
      </c>
    </row>
    <row r="3" spans="1:8" ht="13.5" thickBot="1">
      <c r="A3" s="10" t="s">
        <v>9</v>
      </c>
      <c r="B3" s="14">
        <v>40</v>
      </c>
      <c r="C3" s="15">
        <v>40</v>
      </c>
      <c r="D3" s="15">
        <v>40</v>
      </c>
      <c r="E3" s="15">
        <v>40</v>
      </c>
      <c r="F3" s="15">
        <v>40</v>
      </c>
      <c r="G3" s="16">
        <v>40</v>
      </c>
      <c r="H3" s="22">
        <f>SUMPRODUCT(Qty.Produced,Profit___Chair)</f>
        <v>8760</v>
      </c>
    </row>
    <row r="4" spans="2:10" ht="24.75" customHeight="1">
      <c r="B4" s="20" t="s">
        <v>10</v>
      </c>
      <c r="C4" s="17"/>
      <c r="D4" s="17"/>
      <c r="E4" s="17"/>
      <c r="F4" s="17"/>
      <c r="G4" s="17"/>
      <c r="H4" s="18" t="s">
        <v>11</v>
      </c>
      <c r="I4" s="18" t="s">
        <v>12</v>
      </c>
      <c r="J4" s="18" t="s">
        <v>13</v>
      </c>
    </row>
    <row r="5" spans="1:10" ht="12.75">
      <c r="A5" s="10" t="s">
        <v>14</v>
      </c>
      <c r="B5" s="11">
        <v>8</v>
      </c>
      <c r="C5" s="11">
        <v>0</v>
      </c>
      <c r="D5" s="11">
        <v>12</v>
      </c>
      <c r="E5" s="11">
        <v>0</v>
      </c>
      <c r="F5" s="11">
        <v>8</v>
      </c>
      <c r="G5" s="11">
        <v>4</v>
      </c>
      <c r="H5" s="19">
        <f>SUMPRODUCT(Qty.Produced,Long_Dowels)</f>
        <v>1280</v>
      </c>
      <c r="I5" s="10">
        <v>1280</v>
      </c>
      <c r="J5" s="10">
        <f aca="true" t="shared" si="0" ref="J5:J15">Starting_Inventory-Total_Usage</f>
        <v>0</v>
      </c>
    </row>
    <row r="6" spans="1:10" ht="12.75">
      <c r="A6" s="10" t="s">
        <v>15</v>
      </c>
      <c r="B6" s="11">
        <v>4</v>
      </c>
      <c r="C6" s="11">
        <v>12</v>
      </c>
      <c r="D6" s="11">
        <v>0</v>
      </c>
      <c r="E6" s="11">
        <v>12</v>
      </c>
      <c r="F6" s="11">
        <v>4</v>
      </c>
      <c r="G6" s="11">
        <v>8</v>
      </c>
      <c r="H6" s="19">
        <f>SUMPRODUCT(Qty.Produced,Short_Dowels)</f>
        <v>1600</v>
      </c>
      <c r="I6" s="10">
        <v>1900</v>
      </c>
      <c r="J6" s="10">
        <f t="shared" si="0"/>
        <v>300</v>
      </c>
    </row>
    <row r="7" spans="1:10" ht="12.75">
      <c r="A7" s="10" t="s">
        <v>16</v>
      </c>
      <c r="B7" s="11">
        <v>4</v>
      </c>
      <c r="C7" s="11">
        <v>4</v>
      </c>
      <c r="D7" s="11">
        <v>4</v>
      </c>
      <c r="E7" s="11">
        <v>4</v>
      </c>
      <c r="F7" s="11">
        <v>4</v>
      </c>
      <c r="G7" s="11">
        <v>4</v>
      </c>
      <c r="H7" s="19">
        <f>SUMPRODUCT(Qty.Produced,Legs)</f>
        <v>960</v>
      </c>
      <c r="I7" s="10">
        <v>1090</v>
      </c>
      <c r="J7" s="10">
        <f t="shared" si="0"/>
        <v>130</v>
      </c>
    </row>
    <row r="8" spans="1:10" ht="12.75">
      <c r="A8" s="10" t="s">
        <v>17</v>
      </c>
      <c r="B8" s="11">
        <v>1</v>
      </c>
      <c r="C8" s="11">
        <v>0</v>
      </c>
      <c r="D8" s="11">
        <v>0</v>
      </c>
      <c r="E8" s="11">
        <v>0</v>
      </c>
      <c r="F8" s="11">
        <v>1</v>
      </c>
      <c r="G8" s="11">
        <v>1</v>
      </c>
      <c r="H8" s="19">
        <f>SUMPRODUCT(Qty.Produced,Heavy_Seats)</f>
        <v>120</v>
      </c>
      <c r="I8" s="10">
        <v>190</v>
      </c>
      <c r="J8" s="10">
        <f t="shared" si="0"/>
        <v>70</v>
      </c>
    </row>
    <row r="9" spans="1:10" ht="12.75">
      <c r="A9" s="10" t="s">
        <v>18</v>
      </c>
      <c r="B9" s="11">
        <v>0</v>
      </c>
      <c r="C9" s="11">
        <v>1</v>
      </c>
      <c r="D9" s="11">
        <v>1</v>
      </c>
      <c r="E9" s="11">
        <v>1</v>
      </c>
      <c r="F9" s="11">
        <v>0</v>
      </c>
      <c r="G9" s="11">
        <v>0</v>
      </c>
      <c r="H9" s="19">
        <f>SUMPRODUCT(Qty.Produced,Light_Seats)</f>
        <v>120</v>
      </c>
      <c r="I9" s="10">
        <v>170</v>
      </c>
      <c r="J9" s="10">
        <f t="shared" si="0"/>
        <v>50</v>
      </c>
    </row>
    <row r="10" spans="1:10" ht="12.75">
      <c r="A10" s="10" t="s">
        <v>19</v>
      </c>
      <c r="B10" s="11">
        <v>6</v>
      </c>
      <c r="C10" s="11">
        <v>0</v>
      </c>
      <c r="D10" s="11">
        <v>4</v>
      </c>
      <c r="E10" s="11">
        <v>0</v>
      </c>
      <c r="F10" s="11">
        <v>5</v>
      </c>
      <c r="G10" s="11">
        <v>0</v>
      </c>
      <c r="H10" s="19">
        <f>SUMPRODUCT(Qty.Produced,Heavy_Rungs)</f>
        <v>600</v>
      </c>
      <c r="I10" s="10">
        <v>1000</v>
      </c>
      <c r="J10" s="10">
        <f t="shared" si="0"/>
        <v>400</v>
      </c>
    </row>
    <row r="11" spans="1:10" ht="12.75">
      <c r="A11" s="10" t="s">
        <v>20</v>
      </c>
      <c r="B11" s="11">
        <v>0</v>
      </c>
      <c r="C11" s="11">
        <v>4</v>
      </c>
      <c r="D11" s="11">
        <v>0</v>
      </c>
      <c r="E11" s="11">
        <v>5</v>
      </c>
      <c r="F11" s="11">
        <v>0</v>
      </c>
      <c r="G11" s="11">
        <v>6</v>
      </c>
      <c r="H11" s="19">
        <f>SUMPRODUCT(Qty.Produced,Light_Rungs)</f>
        <v>600</v>
      </c>
      <c r="I11" s="10">
        <v>1000</v>
      </c>
      <c r="J11" s="10">
        <f t="shared" si="0"/>
        <v>400</v>
      </c>
    </row>
    <row r="12" spans="1:10" ht="12.75">
      <c r="A12" s="10" t="s">
        <v>21</v>
      </c>
      <c r="B12" s="11">
        <v>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9">
        <f>SUMPRODUCT(Qty.Produced,Capt.__Rails)</f>
        <v>40</v>
      </c>
      <c r="I12" s="10">
        <v>110</v>
      </c>
      <c r="J12" s="10">
        <f t="shared" si="0"/>
        <v>70</v>
      </c>
    </row>
    <row r="13" spans="1:10" ht="12.75">
      <c r="A13" s="10" t="s">
        <v>22</v>
      </c>
      <c r="B13" s="11">
        <v>0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9">
        <f>SUMPRODUCT(Qty.Produced,Mate__Rails)</f>
        <v>40</v>
      </c>
      <c r="I13" s="10">
        <v>72</v>
      </c>
      <c r="J13" s="10">
        <f t="shared" si="0"/>
        <v>32</v>
      </c>
    </row>
    <row r="14" spans="1:10" ht="12.75">
      <c r="A14" s="10" t="s">
        <v>23</v>
      </c>
      <c r="B14" s="11">
        <v>0</v>
      </c>
      <c r="C14" s="11">
        <v>0</v>
      </c>
      <c r="D14" s="11">
        <v>1</v>
      </c>
      <c r="E14" s="11">
        <v>1</v>
      </c>
      <c r="F14" s="11">
        <v>0</v>
      </c>
      <c r="G14" s="11">
        <v>0</v>
      </c>
      <c r="H14" s="19">
        <f>SUMPRODUCT(Qty.Produced,Amer.__Rails)</f>
        <v>80</v>
      </c>
      <c r="I14" s="10">
        <v>93</v>
      </c>
      <c r="J14" s="10">
        <f t="shared" si="0"/>
        <v>13</v>
      </c>
    </row>
    <row r="15" spans="1:10" ht="12.75">
      <c r="A15" s="10" t="s">
        <v>24</v>
      </c>
      <c r="B15" s="11">
        <v>0</v>
      </c>
      <c r="C15" s="11">
        <v>0</v>
      </c>
      <c r="D15" s="11">
        <v>0</v>
      </c>
      <c r="E15" s="11">
        <v>0</v>
      </c>
      <c r="F15" s="11">
        <v>1</v>
      </c>
      <c r="G15" s="11">
        <v>1</v>
      </c>
      <c r="H15" s="19">
        <f>SUMPRODUCT(Qty.Produced,Span.__Rails)</f>
        <v>80</v>
      </c>
      <c r="I15" s="10">
        <v>85</v>
      </c>
      <c r="J15" s="10">
        <f t="shared" si="0"/>
        <v>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SoftWindows Registered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 (appears on printouts)</dc:creator>
  <cp:keywords/>
  <dc:description/>
  <cp:lastModifiedBy>Umit Akinc</cp:lastModifiedBy>
  <dcterms:created xsi:type="dcterms:W3CDTF">1996-08-07T20:23:38Z</dcterms:created>
  <cp:category/>
  <cp:version/>
  <cp:contentType/>
  <cp:contentStatus/>
</cp:coreProperties>
</file>