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rmet_Crm1g6" localSheetId="0">'Sheet1'!$A$76:$B$81</definedName>
    <definedName name="Crmet_Crm1g7" localSheetId="0">'Sheet1'!$A$5:$B$10</definedName>
    <definedName name="Crmet_Crm1g8" localSheetId="0">'Sheet1'!$A$23:$B$28</definedName>
    <definedName name="KF_K35g10" localSheetId="0">'Sheet1'!$A$57:$B$62</definedName>
    <definedName name="KF_K35g8" localSheetId="0">'Sheet1'!$A$23:$B$28</definedName>
    <definedName name="KF_K35g9" localSheetId="0">'Sheet1'!$A$41:$B$46</definedName>
    <definedName name="LiBr_Br29g6" localSheetId="0">'Sheet1'!$A$76:$B$81</definedName>
    <definedName name="LiBr_Br29g7" localSheetId="0">'Sheet1'!$A$5:$B$10</definedName>
    <definedName name="LiBr_Br29g8" localSheetId="0">'Sheet1'!$A$23:$B$28</definedName>
    <definedName name="LiCl_Cl26g10" localSheetId="0">'Sheet1'!$A$57:$B$62</definedName>
    <definedName name="LiCl_Cl26g10_1" localSheetId="0">'Sheet1'!$A$57:$B$62</definedName>
    <definedName name="LiCl_Cl26g10_2" localSheetId="0">'Sheet1'!$A$76:$B$81</definedName>
    <definedName name="LiCl_Cl26g6" localSheetId="0">'Sheet1'!$A$76:$B$81</definedName>
    <definedName name="LiCl_Cl26g7" localSheetId="0">'Sheet1'!$A$5:$B$10</definedName>
    <definedName name="LiCl_Cl26g8" localSheetId="0">'Sheet1'!$A$23:$B$28</definedName>
    <definedName name="LiCl_Cl26g9" localSheetId="0">'Sheet1'!$A$41:$B$46</definedName>
    <definedName name="Limet_Lim1g5" localSheetId="0">'Sheet1'!$A$57:$B$62</definedName>
    <definedName name="Limet_Lim1g6" localSheetId="0">'Sheet1'!$A$76:$B$81</definedName>
    <definedName name="Limet_Lim1g7" localSheetId="0">'Sheet1'!$A$5:$B$10</definedName>
    <definedName name="Limet_Lim1g8" localSheetId="0">'Sheet1'!$A$23:$B$28</definedName>
    <definedName name="Limet_Lim1g9" localSheetId="0">'Sheet1'!$A$41:$B$46</definedName>
    <definedName name="MgO_Mg25g10" localSheetId="0">'Sheet1'!$A$57:$B$62</definedName>
    <definedName name="MgO_Mg25g6" localSheetId="0">'Sheet1'!$A$76:$B$81</definedName>
    <definedName name="MgO_Mg25g7" localSheetId="0">'Sheet1'!$A$5:$B$10</definedName>
    <definedName name="MgO_Mg25g8" localSheetId="0">'Sheet1'!$A$23:$B$28</definedName>
    <definedName name="MgO_Mg25g9" localSheetId="0">'Sheet1'!$A$41:$B$46</definedName>
    <definedName name="MgO_Mg27g7" localSheetId="0">'Sheet1'!$A$5:$B$10</definedName>
    <definedName name="MgO_Mg27g8" localSheetId="0">'Sheet1'!$A$23:$B$28</definedName>
    <definedName name="MgO_Mg27g9" localSheetId="0">'Sheet1'!$A$41:$B$46</definedName>
    <definedName name="MgSe_Mg25g10" localSheetId="0">'Sheet1'!$A$57:$B$62</definedName>
    <definedName name="MgSe_Mg25g6" localSheetId="0">'Sheet1'!$A$76:$B$81</definedName>
    <definedName name="MgSe_Mg25g7" localSheetId="0">'Sheet1'!$A$5:$B$10</definedName>
    <definedName name="MgSe_Mg25g8" localSheetId="0">'Sheet1'!$A$23:$B$28</definedName>
    <definedName name="MgSe_Mg25g9" localSheetId="0">'Sheet1'!$A$41:$B$46</definedName>
    <definedName name="NaBr_Na27g7" localSheetId="0">'Sheet1'!$A$5:$B$10</definedName>
    <definedName name="NaBr_Na27g8" localSheetId="0">'Sheet1'!$A$23:$B$28</definedName>
    <definedName name="NaBr_Na27g9" localSheetId="0">'Sheet1'!$A$41:$B$46</definedName>
    <definedName name="NaCl_Na27g6" localSheetId="0">'Sheet1'!$A$76:$B$81</definedName>
    <definedName name="NaCl_Na27g7" localSheetId="0">'Sheet1'!$A$5:$B$10</definedName>
    <definedName name="NaCl_Na27g8" localSheetId="0">'Sheet1'!$A$23:$B$28</definedName>
    <definedName name="NaCl_Na27g9" localSheetId="0">'Sheet1'!$A$41:$B$46</definedName>
    <definedName name="NaF_Na28g10" localSheetId="0">'Sheet1'!$A$57:$B$62</definedName>
    <definedName name="NaF_Na28g8" localSheetId="0">'Sheet1'!$A$23:$B$28</definedName>
    <definedName name="NaF_Na28g9" localSheetId="0">'Sheet1'!$A$41:$B$46</definedName>
    <definedName name="Nbmet_Nbm1g10" localSheetId="0">'Sheet1'!$A$57:$B$62</definedName>
    <definedName name="Nbmet_Nbm1g5" localSheetId="0">'Sheet1'!$A$41:$B$46</definedName>
    <definedName name="Nbmet_Nbm1g6" localSheetId="0">'Sheet1'!$A$76:$B$81</definedName>
    <definedName name="Nbmet_Nbm1g7" localSheetId="0">'Sheet1'!$A$5:$B$10</definedName>
    <definedName name="Nbmet_Nbm1g8" localSheetId="0">'Sheet1'!$A$23:$B$28</definedName>
    <definedName name="results_LiF_g10" localSheetId="0">'Sheet1'!$A$59:$B$64</definedName>
    <definedName name="results_LiF_g10_1" localSheetId="0">'Sheet1'!$A$78:$B$83</definedName>
    <definedName name="results_LiF_g10a" localSheetId="0">'Sheet1'!$A$57:$B$62</definedName>
    <definedName name="results_LiF_g8" localSheetId="0">'Sheet1'!$A$23:$B$28</definedName>
    <definedName name="results_LiF_g8_1" localSheetId="0">'Sheet1'!$A$43:$B$48</definedName>
    <definedName name="results_LiF_g8a" localSheetId="0">'Sheet1'!$A$23:$B$28</definedName>
    <definedName name="results_LiF_g9" localSheetId="0">'Sheet1'!$A$43:$B$48</definedName>
    <definedName name="results_LiF_g9_1" localSheetId="0">'Sheet1'!$A$59:$B$64</definedName>
    <definedName name="results_LiF_g9a" localSheetId="0">'Sheet1'!$A$41:$B$46</definedName>
    <definedName name="results_LiF_trialg7" localSheetId="0">'Sheet1'!$B$23:$B$28</definedName>
    <definedName name="solver_adj" localSheetId="0" hidden="1">'Sheet1'!$F$42:$I$42</definedName>
    <definedName name="solver_cvg" localSheetId="0" hidden="1">0.0000000000001</definedName>
    <definedName name="solver_drv" localSheetId="0" hidden="1">2</definedName>
    <definedName name="solver_est" localSheetId="0" hidden="1">1</definedName>
    <definedName name="solver_itr" localSheetId="0" hidden="1">1000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'Sheet1'!$D$48</definedName>
    <definedName name="solver_pre" localSheetId="0" hidden="1">0.0000000000001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0.00001</definedName>
    <definedName name="solver_typ" localSheetId="0" hidden="1">2</definedName>
    <definedName name="solver_val" localSheetId="0" hidden="1">0</definedName>
    <definedName name="Vmet_Vm1g5" localSheetId="0">'Sheet1'!$A$57:$B$62</definedName>
    <definedName name="Vmet_Vm1g6" localSheetId="0">'Sheet1'!$A$76:$B$81</definedName>
    <definedName name="Vmet_Vm1g7" localSheetId="0">'Sheet1'!$A$5:$B$10</definedName>
    <definedName name="Vmet_Vm1g8" localSheetId="0">'Sheet1'!$A$23:$B$28</definedName>
    <definedName name="Vmet_Vm3g6" localSheetId="0">'Sheet1'!$A$76:$B$81</definedName>
    <definedName name="Vmet_Vm3g7" localSheetId="0">'Sheet1'!$A$5:$B$10</definedName>
    <definedName name="Vmet_Vm3g8" localSheetId="0">'Sheet1'!$A$23:$B$28</definedName>
  </definedNames>
  <calcPr fullCalcOnLoad="1"/>
</workbook>
</file>

<file path=xl/sharedStrings.xml><?xml version="1.0" encoding="utf-8"?>
<sst xmlns="http://schemas.openxmlformats.org/spreadsheetml/2006/main" count="69" uniqueCount="24">
  <si>
    <t>LC (Br)</t>
  </si>
  <si>
    <t>Cohesive En. (Ry)</t>
  </si>
  <si>
    <t>Volume (Br)</t>
  </si>
  <si>
    <t>Chi square indiv. val.</t>
  </si>
  <si>
    <t>Bo</t>
  </si>
  <si>
    <t>Bp</t>
  </si>
  <si>
    <t>Vo</t>
  </si>
  <si>
    <t>Eo</t>
  </si>
  <si>
    <t>Chi square minimum:</t>
  </si>
  <si>
    <t>l</t>
  </si>
  <si>
    <t>LC (A)</t>
  </si>
  <si>
    <t>G-Cut - 8</t>
  </si>
  <si>
    <t>Vol (Br)^3</t>
  </si>
  <si>
    <t>En(g7)</t>
  </si>
  <si>
    <t>En (g8)</t>
  </si>
  <si>
    <t>G-Cut - 7</t>
  </si>
  <si>
    <t>En(g6)</t>
  </si>
  <si>
    <t>G-Cut 6</t>
  </si>
  <si>
    <t>BM (Gpa)</t>
  </si>
  <si>
    <t>Niobium metal:  rc= 3.1 (c c c v v c c v v c v) - spin and 26 k-points</t>
  </si>
  <si>
    <t>G-Cut - 10</t>
  </si>
  <si>
    <t>En(g10)</t>
  </si>
  <si>
    <t>G-Cut - 5</t>
  </si>
  <si>
    <t>En(g5)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</si>
</sst>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19"/>
      <name val="Arial"/>
      <family val="0"/>
    </font>
    <font>
      <b/>
      <sz val="18.75"/>
      <name val="Arial"/>
      <family val="0"/>
    </font>
    <font>
      <b/>
      <sz val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axId val="31008435"/>
        <c:axId val="10640460"/>
      </c:scatterChart>
      <c:valAx>
        <c:axId val="31008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40460"/>
        <c:crosses val="autoZero"/>
        <c:crossBetween val="midCat"/>
        <c:dispUnits/>
      </c:valAx>
      <c:valAx>
        <c:axId val="10640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084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8775"/>
          <c:w val="0.88225"/>
          <c:h val="0.7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axId val="28655277"/>
        <c:axId val="56570902"/>
      </c:scatterChart>
      <c:valAx>
        <c:axId val="2865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70902"/>
        <c:crosses val="autoZero"/>
        <c:crossBetween val="midCat"/>
        <c:dispUnits/>
      </c:valAx>
      <c:valAx>
        <c:axId val="56570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552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axId val="39376071"/>
        <c:axId val="18840320"/>
      </c:scatterChart>
      <c:valAx>
        <c:axId val="39376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40320"/>
        <c:crosses val="autoZero"/>
        <c:crossBetween val="midCat"/>
        <c:dispUnits/>
      </c:valAx>
      <c:valAx>
        <c:axId val="18840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76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Nb Metal G-Cut Comparison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Fit-G=8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Sheet1!$Q$4:$Q$134</c:f>
              <c:numCache/>
            </c:numRef>
          </c:yVal>
          <c:smooth val="0"/>
        </c:ser>
        <c:ser>
          <c:idx val="3"/>
          <c:order val="1"/>
          <c:tx>
            <c:v>G=8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Sheet1!$A$23:$A$28</c:f>
              <c:numCache/>
            </c:numRef>
          </c:xVal>
          <c:yVal>
            <c:numRef>
              <c:f>Sheet1!$B$23:$B$28</c:f>
              <c:numCache/>
            </c:numRef>
          </c:yVal>
          <c:smooth val="0"/>
        </c:ser>
        <c:ser>
          <c:idx val="6"/>
          <c:order val="2"/>
          <c:tx>
            <c:v>G=7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ser>
          <c:idx val="7"/>
          <c:order val="3"/>
          <c:tx>
            <c:v>Fit-G=7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Sheet1!$P$4:$P$134</c:f>
              <c:numCache/>
            </c:numRef>
          </c:yVal>
          <c:smooth val="0"/>
        </c:ser>
        <c:ser>
          <c:idx val="8"/>
          <c:order val="4"/>
          <c:tx>
            <c:v>Fit-G=6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Sheet1!$N$4:$N$134</c:f>
              <c:numCache/>
            </c:numRef>
          </c:xVal>
          <c:yVal>
            <c:numRef>
              <c:f>Sheet1!$T$4:$T$134</c:f>
              <c:numCache/>
            </c:numRef>
          </c:yVal>
          <c:smooth val="0"/>
        </c:ser>
        <c:ser>
          <c:idx val="9"/>
          <c:order val="5"/>
          <c:tx>
            <c:v>G=6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ser>
          <c:idx val="1"/>
          <c:order val="6"/>
          <c:tx>
            <c:v>Fit-G=10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Sheet1!$N$4:$N$78</c:f>
              <c:numCache/>
            </c:numRef>
          </c:xVal>
          <c:yVal>
            <c:numRef>
              <c:f>Sheet1!$S$4:$S$78</c:f>
              <c:numCache/>
            </c:numRef>
          </c:yVal>
          <c:smooth val="0"/>
        </c:ser>
        <c:ser>
          <c:idx val="2"/>
          <c:order val="7"/>
          <c:tx>
            <c:v>G=10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Sheet1!$A$57:$A$62</c:f>
              <c:numCache/>
            </c:numRef>
          </c:xVal>
          <c:yVal>
            <c:numRef>
              <c:f>Sheet1!$B$57:$B$62</c:f>
              <c:numCache/>
            </c:numRef>
          </c:yVal>
          <c:smooth val="0"/>
        </c:ser>
        <c:ser>
          <c:idx val="4"/>
          <c:order val="8"/>
          <c:tx>
            <c:v>G=5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Sheet1!$A$41:$A$46</c:f>
              <c:numCache/>
            </c:numRef>
          </c:xVal>
          <c:yVal>
            <c:numRef>
              <c:f>Sheet1!$B$41:$B$46</c:f>
              <c:numCache/>
            </c:numRef>
          </c:yVal>
          <c:smooth val="0"/>
        </c:ser>
        <c:ser>
          <c:idx val="5"/>
          <c:order val="9"/>
          <c:tx>
            <c:v>Fit-G=5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Sheet1!$N$4:$N$78</c:f>
              <c:numCache/>
            </c:numRef>
          </c:xVal>
          <c:yVal>
            <c:numRef>
              <c:f>Sheet1!$R$4:$R$78</c:f>
              <c:numCache/>
            </c:numRef>
          </c:yVal>
          <c:smooth val="0"/>
        </c:ser>
        <c:axId val="35345153"/>
        <c:axId val="49670922"/>
      </c:scatterChart>
      <c:valAx>
        <c:axId val="35345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Lattice Constant (Bohr)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70922"/>
        <c:crosses val="autoZero"/>
        <c:crossBetween val="midCat"/>
        <c:dispUnits/>
      </c:valAx>
      <c:valAx>
        <c:axId val="49670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Cohesive Energy (Ryd)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451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Sheet1!$A$5:$A$10</c:f>
              <c:numCache/>
            </c:numRef>
          </c:xVal>
          <c:yVal>
            <c:numRef>
              <c:f>Sheet1!$B$5:$B$10</c:f>
              <c:numCache/>
            </c:numRef>
          </c:yVal>
          <c:smooth val="0"/>
        </c:ser>
        <c:axId val="44385115"/>
        <c:axId val="63921716"/>
      </c:scatterChart>
      <c:valAx>
        <c:axId val="44385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21716"/>
        <c:crosses val="autoZero"/>
        <c:crossBetween val="midCat"/>
        <c:dispUnits/>
      </c:valAx>
      <c:valAx>
        <c:axId val="6392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851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Sheet1!$A$76:$A$81</c:f>
              <c:numCache/>
            </c:numRef>
          </c:xVal>
          <c:yVal>
            <c:numRef>
              <c:f>Sheet1!$B$76:$B$81</c:f>
              <c:numCache/>
            </c:numRef>
          </c:yVal>
          <c:smooth val="0"/>
        </c:ser>
        <c:axId val="38424533"/>
        <c:axId val="10276478"/>
      </c:scatterChart>
      <c:valAx>
        <c:axId val="38424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LC (Br)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76478"/>
        <c:crosses val="autoZero"/>
        <c:crossBetween val="midCat"/>
        <c:dispUnits/>
      </c:valAx>
      <c:valAx>
        <c:axId val="10276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Cohesive En. (Ry)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245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26</xdr:row>
      <xdr:rowOff>104775</xdr:rowOff>
    </xdr:from>
    <xdr:to>
      <xdr:col>9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3686175" y="4448175"/>
        <a:ext cx="3390900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42</xdr:row>
      <xdr:rowOff>104775</xdr:rowOff>
    </xdr:from>
    <xdr:to>
      <xdr:col>9</xdr:col>
      <xdr:colOff>428625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3438525" y="7105650"/>
        <a:ext cx="3476625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152400</xdr:colOff>
      <xdr:row>59</xdr:row>
      <xdr:rowOff>152400</xdr:rowOff>
    </xdr:from>
    <xdr:to>
      <xdr:col>10</xdr:col>
      <xdr:colOff>428625</xdr:colOff>
      <xdr:row>71</xdr:row>
      <xdr:rowOff>152400</xdr:rowOff>
    </xdr:to>
    <xdr:graphicFrame>
      <xdr:nvGraphicFramePr>
        <xdr:cNvPr id="3" name="Chart 3"/>
        <xdr:cNvGraphicFramePr/>
      </xdr:nvGraphicFramePr>
      <xdr:xfrm>
        <a:off x="3571875" y="9972675"/>
        <a:ext cx="395287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90</xdr:row>
      <xdr:rowOff>133350</xdr:rowOff>
    </xdr:from>
    <xdr:to>
      <xdr:col>13</xdr:col>
      <xdr:colOff>28575</xdr:colOff>
      <xdr:row>127</xdr:row>
      <xdr:rowOff>133350</xdr:rowOff>
    </xdr:to>
    <xdr:graphicFrame>
      <xdr:nvGraphicFramePr>
        <xdr:cNvPr id="4" name="Chart 4"/>
        <xdr:cNvGraphicFramePr/>
      </xdr:nvGraphicFramePr>
      <xdr:xfrm>
        <a:off x="190500" y="15039975"/>
        <a:ext cx="8763000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266700</xdr:colOff>
      <xdr:row>8</xdr:row>
      <xdr:rowOff>104775</xdr:rowOff>
    </xdr:from>
    <xdr:to>
      <xdr:col>9</xdr:col>
      <xdr:colOff>590550</xdr:colOff>
      <xdr:row>19</xdr:row>
      <xdr:rowOff>9525</xdr:rowOff>
    </xdr:to>
    <xdr:graphicFrame>
      <xdr:nvGraphicFramePr>
        <xdr:cNvPr id="5" name="Chart 10"/>
        <xdr:cNvGraphicFramePr/>
      </xdr:nvGraphicFramePr>
      <xdr:xfrm>
        <a:off x="3686175" y="1466850"/>
        <a:ext cx="3390900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76200</xdr:colOff>
      <xdr:row>79</xdr:row>
      <xdr:rowOff>66675</xdr:rowOff>
    </xdr:from>
    <xdr:to>
      <xdr:col>10</xdr:col>
      <xdr:colOff>352425</xdr:colOff>
      <xdr:row>90</xdr:row>
      <xdr:rowOff>114300</xdr:rowOff>
    </xdr:to>
    <xdr:graphicFrame>
      <xdr:nvGraphicFramePr>
        <xdr:cNvPr id="6" name="Chart 11"/>
        <xdr:cNvGraphicFramePr/>
      </xdr:nvGraphicFramePr>
      <xdr:xfrm>
        <a:off x="3495675" y="13192125"/>
        <a:ext cx="3952875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75" zoomScaleNormal="75" workbookViewId="0" topLeftCell="A1">
      <selection activeCell="AE4" sqref="AE4:AE32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3" width="13.140625" style="0" customWidth="1"/>
    <col min="4" max="4" width="21.140625" style="0" customWidth="1"/>
    <col min="5" max="5" width="4.00390625" style="0" customWidth="1"/>
    <col min="6" max="6" width="12.57421875" style="0" customWidth="1"/>
    <col min="8" max="8" width="11.140625" style="0" customWidth="1"/>
    <col min="16" max="16" width="9.57421875" style="0" bestFit="1" customWidth="1"/>
  </cols>
  <sheetData>
    <row r="1" ht="12.75">
      <c r="A1" t="s">
        <v>19</v>
      </c>
    </row>
    <row r="2" spans="1:11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</row>
    <row r="3" spans="1:20" ht="18">
      <c r="A3" s="3" t="s">
        <v>15</v>
      </c>
      <c r="C3" s="4"/>
      <c r="N3" s="10" t="s">
        <v>0</v>
      </c>
      <c r="O3" s="10" t="s">
        <v>12</v>
      </c>
      <c r="P3" s="10" t="s">
        <v>13</v>
      </c>
      <c r="Q3" s="10" t="s">
        <v>14</v>
      </c>
      <c r="R3" s="10" t="s">
        <v>23</v>
      </c>
      <c r="S3" s="10" t="s">
        <v>21</v>
      </c>
      <c r="T3" s="10" t="s">
        <v>16</v>
      </c>
    </row>
    <row r="4" spans="1:20" ht="12.75">
      <c r="A4" s="6" t="s">
        <v>0</v>
      </c>
      <c r="B4" s="6" t="s">
        <v>1</v>
      </c>
      <c r="C4" s="7" t="s">
        <v>2</v>
      </c>
      <c r="D4" s="8" t="s">
        <v>3</v>
      </c>
      <c r="E4" s="9"/>
      <c r="F4" s="5" t="s">
        <v>4</v>
      </c>
      <c r="G4" s="5" t="s">
        <v>5</v>
      </c>
      <c r="H4" s="5" t="s">
        <v>6</v>
      </c>
      <c r="I4" s="5" t="s">
        <v>7</v>
      </c>
      <c r="K4" s="11" t="s">
        <v>10</v>
      </c>
      <c r="N4">
        <v>5.9</v>
      </c>
      <c r="O4" s="4">
        <f>((N4)^3)/2</f>
        <v>102.68950000000001</v>
      </c>
      <c r="P4">
        <f>($F$6*$H$6)*((1/($G$6*($G$6-1)))*($H$6/O4)^($G$6-1)+O4/($G$6*$H$6)-1/($G$6-1))+$I$6</f>
        <v>0.7478959531748804</v>
      </c>
      <c r="Q4">
        <f aca="true" t="shared" si="0" ref="Q4:Q19">($F$24*$H$24)*((1/($G$24*($G$24-1)))*($H$24/O4)^($G$24-1)+O4/($G$24*$H$24)-1/($G$24-1))+$I$24</f>
        <v>0.7479038025110296</v>
      </c>
      <c r="R4">
        <f>($F$42*$H$42)*((1/($G$42*($G$42-1)))*($H$42/O4)^($G$42-1)+O4/($G$42*$H$42)-1/($G$42-1))+$I$42</f>
        <v>0.7475835296932457</v>
      </c>
      <c r="S4">
        <f>($F$58*$H$58)*((1/($G$58*($G$58-1)))*($H$58/O4)^($G$58-1)+O4/($G$58*$H$58)-1/($G$58-1))+$I$58</f>
        <v>0.7479028518816568</v>
      </c>
      <c r="T4">
        <f>($F$77*$H$77)*((1/($G$77*($G$77-1)))*($H$77/O4)^($G$77-1)+O4/($G$77*$H$77)-1/($G$77-1))+$I$77</f>
        <v>0.7477856450212823</v>
      </c>
    </row>
    <row r="5" spans="1:20" ht="12.75">
      <c r="A5">
        <v>6</v>
      </c>
      <c r="B5">
        <v>0.759280181830093</v>
      </c>
      <c r="C5" s="4">
        <f aca="true" t="shared" si="1" ref="C5:C10">((A5)^3)/2</f>
        <v>108</v>
      </c>
      <c r="D5">
        <f aca="true" t="shared" si="2" ref="D5:D10">(B5-($F$6*$H$6)*((1/($G$6*($G$6-1)))*($H$6/C5)^($G$6-1)+C5/($G$6*$H$6)-1/($G$6-1))-$I$6)^2</f>
        <v>1.4005042343795586E-11</v>
      </c>
      <c r="K5">
        <f>((H6*2)^(1/3))*0.5291772083</f>
        <v>3.289647756065712</v>
      </c>
      <c r="N5">
        <f>N4+0.01</f>
        <v>5.91</v>
      </c>
      <c r="O5" s="4">
        <f aca="true" t="shared" si="3" ref="O5:O68">((N5)^3)/2</f>
        <v>103.2125355</v>
      </c>
      <c r="P5">
        <f aca="true" t="shared" si="4" ref="P5:P68">($F$6*$H$6)*((1/($G$6*($G$6-1)))*($H$6/O5)^($G$6-1)+O5/($G$6*$H$6)-1/($G$6-1))+$I$6</f>
        <v>0.7492802563945562</v>
      </c>
      <c r="Q5">
        <f t="shared" si="0"/>
        <v>0.7492880897724058</v>
      </c>
      <c r="R5">
        <f aca="true" t="shared" si="5" ref="R5:R68">($F$42*$H$42)*((1/($G$42*($G$42-1)))*($H$42/O5)^($G$42-1)+O5/($G$42*$H$42)-1/($G$42-1))+$I$42</f>
        <v>0.7488223056631103</v>
      </c>
      <c r="S5">
        <f aca="true" t="shared" si="6" ref="S5:S68">($F$58*$H$58)*((1/($G$58*($G$58-1)))*($H$58/O5)^($G$58-1)+O5/($G$58*$H$58)-1/($G$58-1))+$I$58</f>
        <v>0.749287011496268</v>
      </c>
      <c r="T5">
        <f aca="true" t="shared" si="7" ref="T5:T68">($F$77*$H$77)*((1/($G$77*($G$77-1)))*($H$77/O5)^($G$77-1)+O5/($G$77*$H$77)-1/($G$77-1))+$I$77</f>
        <v>0.7491698037454579</v>
      </c>
    </row>
    <row r="6" spans="1:20" ht="12.75">
      <c r="A6">
        <v>6.12</v>
      </c>
      <c r="B6">
        <v>0.766596882757995</v>
      </c>
      <c r="C6" s="4">
        <f t="shared" si="1"/>
        <v>114.61046400000001</v>
      </c>
      <c r="D6">
        <f t="shared" si="2"/>
        <v>4.246344750299205E-10</v>
      </c>
      <c r="F6">
        <v>-0.012080350308212787</v>
      </c>
      <c r="G6">
        <v>4.31248852446562</v>
      </c>
      <c r="H6" s="4">
        <v>120.1198565815172</v>
      </c>
      <c r="I6">
        <v>0.7682361671637785</v>
      </c>
      <c r="K6" s="10" t="s">
        <v>18</v>
      </c>
      <c r="N6">
        <f aca="true" t="shared" si="8" ref="N6:N69">N5+0.01</f>
        <v>5.92</v>
      </c>
      <c r="O6" s="4">
        <f t="shared" si="3"/>
        <v>103.737344</v>
      </c>
      <c r="P6">
        <f t="shared" si="4"/>
        <v>0.7506073437670496</v>
      </c>
      <c r="Q6">
        <f t="shared" si="0"/>
        <v>0.7506151619340624</v>
      </c>
      <c r="R6">
        <f t="shared" si="5"/>
        <v>0.750012592290248</v>
      </c>
      <c r="S6">
        <f t="shared" si="6"/>
        <v>0.7506139633734474</v>
      </c>
      <c r="T6">
        <f t="shared" si="7"/>
        <v>0.7504967595882923</v>
      </c>
    </row>
    <row r="7" spans="1:20" ht="12.75">
      <c r="A7">
        <v>6.24</v>
      </c>
      <c r="B7">
        <v>0.768097598256077</v>
      </c>
      <c r="C7" s="4">
        <f t="shared" si="1"/>
        <v>121.48531200000001</v>
      </c>
      <c r="D7">
        <f t="shared" si="2"/>
        <v>2.1779826139301462E-09</v>
      </c>
      <c r="K7">
        <f>F6*(-14710.5013544)</f>
        <v>177.70800957059066</v>
      </c>
      <c r="N7">
        <f t="shared" si="8"/>
        <v>5.93</v>
      </c>
      <c r="O7" s="4">
        <f t="shared" si="3"/>
        <v>104.26392849999998</v>
      </c>
      <c r="P7">
        <f t="shared" si="4"/>
        <v>0.7518782508033787</v>
      </c>
      <c r="Q7">
        <f t="shared" si="0"/>
        <v>0.7518860543348046</v>
      </c>
      <c r="R7">
        <f t="shared" si="5"/>
        <v>0.751155110781573</v>
      </c>
      <c r="S7">
        <f t="shared" si="6"/>
        <v>0.7518847427198735</v>
      </c>
      <c r="T7">
        <f t="shared" si="7"/>
        <v>0.7517675482063999</v>
      </c>
    </row>
    <row r="8" spans="1:20" ht="12.75">
      <c r="A8">
        <v>6.36</v>
      </c>
      <c r="B8">
        <v>0.765059789856366</v>
      </c>
      <c r="C8" s="4">
        <f t="shared" si="1"/>
        <v>128.62972800000003</v>
      </c>
      <c r="D8">
        <f t="shared" si="2"/>
        <v>2.9749168186937704E-09</v>
      </c>
      <c r="N8">
        <f t="shared" si="8"/>
        <v>5.9399999999999995</v>
      </c>
      <c r="O8" s="4">
        <f t="shared" si="3"/>
        <v>104.79229199999997</v>
      </c>
      <c r="P8">
        <f t="shared" si="4"/>
        <v>0.7530939904482763</v>
      </c>
      <c r="Q8">
        <f t="shared" si="0"/>
        <v>0.7531017797535078</v>
      </c>
      <c r="R8">
        <f t="shared" si="5"/>
        <v>0.7522505687755815</v>
      </c>
      <c r="S8">
        <f t="shared" si="6"/>
        <v>0.7531003621852123</v>
      </c>
      <c r="T8">
        <f t="shared" si="7"/>
        <v>0.7529831826808993</v>
      </c>
    </row>
    <row r="9" spans="1:20" ht="12.75">
      <c r="A9">
        <v>6.48</v>
      </c>
      <c r="B9">
        <v>0.7579163786084</v>
      </c>
      <c r="C9" s="4">
        <f t="shared" si="1"/>
        <v>136.04889600000004</v>
      </c>
      <c r="D9">
        <f t="shared" si="2"/>
        <v>1.065405429047632E-09</v>
      </c>
      <c r="N9">
        <f t="shared" si="8"/>
        <v>5.949999999999999</v>
      </c>
      <c r="O9" s="4">
        <f t="shared" si="3"/>
        <v>105.32243749999995</v>
      </c>
      <c r="P9">
        <f t="shared" si="4"/>
        <v>0.7542555536048344</v>
      </c>
      <c r="Q9">
        <f t="shared" si="0"/>
        <v>0.7542633289335547</v>
      </c>
      <c r="R9">
        <f t="shared" si="5"/>
        <v>0.7532996606166934</v>
      </c>
      <c r="S9">
        <f t="shared" si="6"/>
        <v>0.7542618123864874</v>
      </c>
      <c r="T9">
        <f t="shared" si="7"/>
        <v>0.7541446540424019</v>
      </c>
    </row>
    <row r="10" spans="1:20" ht="12.75">
      <c r="A10">
        <v>6.6</v>
      </c>
      <c r="B10">
        <v>0.747598881954616</v>
      </c>
      <c r="C10" s="4">
        <f t="shared" si="1"/>
        <v>143.748</v>
      </c>
      <c r="D10">
        <f t="shared" si="2"/>
        <v>6.24440797900496E-11</v>
      </c>
      <c r="N10">
        <f t="shared" si="8"/>
        <v>5.959999999999999</v>
      </c>
      <c r="O10" s="4">
        <f t="shared" si="3"/>
        <v>105.85436799999997</v>
      </c>
      <c r="P10">
        <f t="shared" si="4"/>
        <v>0.7553639096460952</v>
      </c>
      <c r="Q10">
        <f t="shared" si="0"/>
        <v>0.7553716710942293</v>
      </c>
      <c r="R10">
        <f t="shared" si="5"/>
        <v>0.7543030676236008</v>
      </c>
      <c r="S10">
        <f t="shared" si="6"/>
        <v>0.7553700624194056</v>
      </c>
      <c r="T10">
        <f t="shared" si="7"/>
        <v>0.7552529317829425</v>
      </c>
    </row>
    <row r="11" spans="3:20" ht="12.75">
      <c r="C11" s="4"/>
      <c r="D11" s="10" t="s">
        <v>8</v>
      </c>
      <c r="N11">
        <f t="shared" si="8"/>
        <v>5.969999999999999</v>
      </c>
      <c r="O11" s="4">
        <f t="shared" si="3"/>
        <v>106.38808649999994</v>
      </c>
      <c r="P11">
        <f t="shared" si="4"/>
        <v>0.7564200069139385</v>
      </c>
      <c r="Q11">
        <f t="shared" si="0"/>
        <v>0.7564277544294097</v>
      </c>
      <c r="R11">
        <f t="shared" si="5"/>
        <v>0.7552614583517596</v>
      </c>
      <c r="S11">
        <f t="shared" si="6"/>
        <v>0.7564260603569863</v>
      </c>
      <c r="T11">
        <f t="shared" si="7"/>
        <v>0.7563089643551905</v>
      </c>
    </row>
    <row r="12" spans="3:20" ht="12.75">
      <c r="C12" s="4"/>
      <c r="D12">
        <f>SUM(D5:D10)</f>
        <v>6.719388458835314E-09</v>
      </c>
      <c r="N12">
        <f t="shared" si="8"/>
        <v>5.979999999999999</v>
      </c>
      <c r="O12" s="4">
        <f t="shared" si="3"/>
        <v>106.92359599999992</v>
      </c>
      <c r="P12">
        <f t="shared" si="4"/>
        <v>0.7574247732056</v>
      </c>
      <c r="Q12">
        <f t="shared" si="0"/>
        <v>0.7574325065939014</v>
      </c>
      <c r="R12">
        <f t="shared" si="5"/>
        <v>0.7561754888501668</v>
      </c>
      <c r="S12">
        <f t="shared" si="6"/>
        <v>0.7574307337358301</v>
      </c>
      <c r="T12">
        <f t="shared" si="7"/>
        <v>0.7573136796592828</v>
      </c>
    </row>
    <row r="13" spans="14:20" ht="12.75">
      <c r="N13">
        <f t="shared" si="8"/>
        <v>5.989999999999998</v>
      </c>
      <c r="O13" s="4">
        <f t="shared" si="3"/>
        <v>107.46089949999993</v>
      </c>
      <c r="P13">
        <f t="shared" si="4"/>
        <v>0.7583791162481472</v>
      </c>
      <c r="Q13">
        <f t="shared" si="0"/>
        <v>0.7583868351777321</v>
      </c>
      <c r="R13">
        <f t="shared" si="5"/>
        <v>0.7570458029125511</v>
      </c>
      <c r="S13">
        <f t="shared" si="6"/>
        <v>0.7583849900303512</v>
      </c>
      <c r="T13">
        <f t="shared" si="7"/>
        <v>0.7582679855176033</v>
      </c>
    </row>
    <row r="14" spans="14:20" ht="12.75">
      <c r="N14">
        <f t="shared" si="8"/>
        <v>5.999999999999998</v>
      </c>
      <c r="O14" s="4">
        <f t="shared" si="3"/>
        <v>107.9999999999999</v>
      </c>
      <c r="P14">
        <f t="shared" si="4"/>
        <v>0.7592839241612305</v>
      </c>
      <c r="Q14">
        <f t="shared" si="0"/>
        <v>0.7592916281687271</v>
      </c>
      <c r="R14">
        <f t="shared" si="5"/>
        <v>0.7578730323231123</v>
      </c>
      <c r="S14">
        <f t="shared" si="6"/>
        <v>0.7592897171152937</v>
      </c>
      <c r="T14">
        <f t="shared" si="7"/>
        <v>0.7591727701378276</v>
      </c>
    </row>
    <row r="15" spans="14:20" ht="12.75">
      <c r="N15">
        <f t="shared" si="8"/>
        <v>6.009999999999998</v>
      </c>
      <c r="O15" s="4">
        <f t="shared" si="3"/>
        <v>108.5409004999999</v>
      </c>
      <c r="P15">
        <f t="shared" si="4"/>
        <v>0.7601400659084185</v>
      </c>
      <c r="Q15">
        <f t="shared" si="0"/>
        <v>0.7601477544036759</v>
      </c>
      <c r="R15">
        <f t="shared" si="5"/>
        <v>0.7586577970969357</v>
      </c>
      <c r="S15">
        <f t="shared" si="6"/>
        <v>0.7601457837168382</v>
      </c>
      <c r="T15">
        <f t="shared" si="7"/>
        <v>0.7600289025645405</v>
      </c>
    </row>
    <row r="16" spans="14:20" ht="12.75">
      <c r="N16">
        <f t="shared" si="8"/>
        <v>6.019999999999998</v>
      </c>
      <c r="O16" s="4">
        <f t="shared" si="3"/>
        <v>109.08360399999988</v>
      </c>
      <c r="P16">
        <f t="shared" si="4"/>
        <v>0.7609483917374172</v>
      </c>
      <c r="Q16">
        <f t="shared" si="0"/>
        <v>0.760956064008386</v>
      </c>
      <c r="R16">
        <f t="shared" si="5"/>
        <v>0.7594007057152018</v>
      </c>
      <c r="S16">
        <f t="shared" si="6"/>
        <v>0.7609540398525988</v>
      </c>
      <c r="T16">
        <f t="shared" si="7"/>
        <v>0.76083723311973</v>
      </c>
    </row>
    <row r="17" spans="14:20" ht="12.75">
      <c r="N17">
        <f t="shared" si="8"/>
        <v>6.029999999999998</v>
      </c>
      <c r="O17" s="4">
        <f t="shared" si="3"/>
        <v>109.62811349999987</v>
      </c>
      <c r="P17">
        <f t="shared" si="4"/>
        <v>0.761709733609464</v>
      </c>
      <c r="Q17">
        <f t="shared" si="0"/>
        <v>0.7617173888269193</v>
      </c>
      <c r="R17">
        <f t="shared" si="5"/>
        <v>0.7601023553553189</v>
      </c>
      <c r="S17">
        <f t="shared" si="6"/>
        <v>0.7617153172608037</v>
      </c>
      <c r="T17">
        <f t="shared" si="7"/>
        <v>0.7615985938324449</v>
      </c>
    </row>
    <row r="18" spans="14:20" ht="12.75">
      <c r="N18">
        <f t="shared" si="8"/>
        <v>6.039999999999997</v>
      </c>
      <c r="O18" s="4">
        <f t="shared" si="3"/>
        <v>110.17443199999984</v>
      </c>
      <c r="P18">
        <f t="shared" si="4"/>
        <v>0.7624249056181819</v>
      </c>
      <c r="Q18">
        <f t="shared" si="0"/>
        <v>0.7624325428402903</v>
      </c>
      <c r="R18">
        <f t="shared" si="5"/>
        <v>0.7607633321160894</v>
      </c>
      <c r="S18">
        <f t="shared" si="6"/>
        <v>0.7624304298189377</v>
      </c>
      <c r="T18">
        <f t="shared" si="7"/>
        <v>0.7623137988579047</v>
      </c>
    </row>
    <row r="19" spans="14:20" ht="12.75">
      <c r="N19">
        <f t="shared" si="8"/>
        <v>6.049999999999997</v>
      </c>
      <c r="O19" s="4">
        <f t="shared" si="3"/>
        <v>110.72256249999984</v>
      </c>
      <c r="P19">
        <f t="shared" si="4"/>
        <v>0.7630947043981667</v>
      </c>
      <c r="Q19">
        <f t="shared" si="0"/>
        <v>0.7631023225749058</v>
      </c>
      <c r="R19">
        <f t="shared" si="5"/>
        <v>0.7613842112380305</v>
      </c>
      <c r="S19">
        <f t="shared" si="6"/>
        <v>0.7631001739521296</v>
      </c>
      <c r="T19">
        <f t="shared" si="7"/>
        <v>0.7629836448863342</v>
      </c>
    </row>
    <row r="20" spans="1:20" ht="12.75">
      <c r="A20" s="1"/>
      <c r="B20" s="1"/>
      <c r="C20" s="2"/>
      <c r="D20" s="1"/>
      <c r="E20" s="1"/>
      <c r="F20" s="1"/>
      <c r="G20" s="1"/>
      <c r="H20" s="1"/>
      <c r="I20" s="1"/>
      <c r="J20" s="1"/>
      <c r="K20" s="1"/>
      <c r="N20">
        <f t="shared" si="8"/>
        <v>6.059999999999997</v>
      </c>
      <c r="O20" s="4">
        <f t="shared" si="3"/>
        <v>111.27250799999983</v>
      </c>
      <c r="P20">
        <f t="shared" si="4"/>
        <v>0.763719909523579</v>
      </c>
      <c r="Q20">
        <f aca="true" t="shared" si="9" ref="Q20:Q51">($F$24*$H$24)*((1/($G$24*($G$24-1)))*($H$24/O20)^($G$24-1)+O20/($G$24*$H$24)-1/($G$24-1))+$I$24</f>
        <v>0.7637275075010111</v>
      </c>
      <c r="R20">
        <f t="shared" si="5"/>
        <v>0.7619655573189584</v>
      </c>
      <c r="S20">
        <f t="shared" si="6"/>
        <v>0.7637253290315461</v>
      </c>
      <c r="T20">
        <f t="shared" si="7"/>
        <v>0.7636089115417916</v>
      </c>
    </row>
    <row r="21" spans="1:20" ht="18">
      <c r="A21" s="3" t="s">
        <v>11</v>
      </c>
      <c r="C21" s="4"/>
      <c r="N21">
        <f t="shared" si="8"/>
        <v>6.069999999999997</v>
      </c>
      <c r="O21" s="4">
        <f t="shared" si="3"/>
        <v>111.82427149999982</v>
      </c>
      <c r="P21">
        <f t="shared" si="4"/>
        <v>0.7643012838969974</v>
      </c>
      <c r="Q21">
        <f t="shared" si="9"/>
        <v>0.7643088604214033</v>
      </c>
      <c r="R21">
        <f t="shared" si="5"/>
        <v>0.7625079245249455</v>
      </c>
      <c r="S21">
        <f t="shared" si="6"/>
        <v>0.7643066577630547</v>
      </c>
      <c r="T21">
        <f t="shared" si="7"/>
        <v>0.764190361771254</v>
      </c>
    </row>
    <row r="22" spans="1:20" ht="12.75">
      <c r="A22" s="6" t="s">
        <v>0</v>
      </c>
      <c r="B22" s="6" t="s">
        <v>1</v>
      </c>
      <c r="C22" s="7" t="s">
        <v>2</v>
      </c>
      <c r="D22" s="8" t="s">
        <v>3</v>
      </c>
      <c r="E22" s="9"/>
      <c r="F22" s="5" t="s">
        <v>4</v>
      </c>
      <c r="G22" s="5" t="s">
        <v>5</v>
      </c>
      <c r="H22" s="5" t="s">
        <v>6</v>
      </c>
      <c r="I22" s="5" t="s">
        <v>7</v>
      </c>
      <c r="K22" s="11" t="s">
        <v>10</v>
      </c>
      <c r="N22">
        <f t="shared" si="8"/>
        <v>6.0799999999999965</v>
      </c>
      <c r="O22" s="4">
        <f t="shared" si="3"/>
        <v>112.37785599999981</v>
      </c>
      <c r="P22">
        <f t="shared" si="4"/>
        <v>0.7648395741287893</v>
      </c>
      <c r="Q22">
        <f t="shared" si="9"/>
        <v>0.7648471278506667</v>
      </c>
      <c r="R22">
        <f t="shared" si="5"/>
        <v>0.7630118567967594</v>
      </c>
      <c r="S22">
        <f t="shared" si="6"/>
        <v>0.7648449065664091</v>
      </c>
      <c r="T22">
        <f t="shared" si="7"/>
        <v>0.7647287422242092</v>
      </c>
    </row>
    <row r="23" spans="1:20" ht="12.75">
      <c r="A23">
        <v>6</v>
      </c>
      <c r="B23">
        <v>0.759288547456947</v>
      </c>
      <c r="C23" s="4">
        <f aca="true" t="shared" si="10" ref="C23:C28">((A23)^3)/2</f>
        <v>108</v>
      </c>
      <c r="D23">
        <f aca="true" t="shared" si="11" ref="D23:D28">(B23-($F$24*$H$24)*((1/($G$24*($G$24-1)))*($H$24/C23)^($G$24-1)+C23/($G$24*$H$24)-1/($G$24-1))-$I$24)^2</f>
        <v>9.490785072875633E-12</v>
      </c>
      <c r="K23">
        <f>((H24*2)^(1/3))*0.5291772083</f>
        <v>3.2896399016610625</v>
      </c>
      <c r="N23">
        <f t="shared" si="8"/>
        <v>6.089999999999996</v>
      </c>
      <c r="O23" s="4">
        <f t="shared" si="3"/>
        <v>112.9332644999998</v>
      </c>
      <c r="P23">
        <f t="shared" si="4"/>
        <v>0.7653355109072447</v>
      </c>
      <c r="Q23">
        <f t="shared" si="9"/>
        <v>0.7653430403851748</v>
      </c>
      <c r="R23">
        <f t="shared" si="5"/>
        <v>0.7634778880518842</v>
      </c>
      <c r="S23">
        <f t="shared" si="6"/>
        <v>0.7653408059452036</v>
      </c>
      <c r="T23">
        <f t="shared" si="7"/>
        <v>0.7652247836230044</v>
      </c>
    </row>
    <row r="24" spans="1:20" ht="12.75">
      <c r="A24">
        <v>6.12</v>
      </c>
      <c r="B24">
        <v>0.766602799422685</v>
      </c>
      <c r="C24" s="4">
        <f t="shared" si="10"/>
        <v>114.61046400000001</v>
      </c>
      <c r="D24">
        <f t="shared" si="11"/>
        <v>3.638972807749999E-10</v>
      </c>
      <c r="F24">
        <v>-0.012081513007435953</v>
      </c>
      <c r="G24">
        <v>4.311972411737337</v>
      </c>
      <c r="H24" s="4">
        <v>120.1189961844984</v>
      </c>
      <c r="I24">
        <v>0.7682432323456939</v>
      </c>
      <c r="K24" s="10" t="s">
        <v>18</v>
      </c>
      <c r="N24">
        <f t="shared" si="8"/>
        <v>6.099999999999996</v>
      </c>
      <c r="O24" s="4">
        <f t="shared" si="3"/>
        <v>113.49049999999978</v>
      </c>
      <c r="P24">
        <f t="shared" si="4"/>
        <v>0.7657898093597116</v>
      </c>
      <c r="Q24">
        <f t="shared" si="9"/>
        <v>0.7657973130640985</v>
      </c>
      <c r="R24">
        <f t="shared" si="5"/>
        <v>0.7639065423822304</v>
      </c>
      <c r="S24">
        <f t="shared" si="6"/>
        <v>0.7657950708478339</v>
      </c>
      <c r="T24">
        <f t="shared" si="7"/>
        <v>0.7656792011241891</v>
      </c>
    </row>
    <row r="25" spans="1:20" ht="12.75">
      <c r="A25">
        <v>6.24</v>
      </c>
      <c r="B25">
        <v>0.768105304986705</v>
      </c>
      <c r="C25" s="4">
        <f t="shared" si="10"/>
        <v>121.48531200000001</v>
      </c>
      <c r="D25">
        <f t="shared" si="11"/>
        <v>2.1070789325863362E-09</v>
      </c>
      <c r="K25">
        <f>F24*(-14710.5013544)</f>
        <v>177.7251134590878</v>
      </c>
      <c r="N25">
        <f t="shared" si="8"/>
        <v>6.109999999999996</v>
      </c>
      <c r="O25" s="4">
        <f t="shared" si="3"/>
        <v>114.04956549999976</v>
      </c>
      <c r="P25">
        <f t="shared" si="4"/>
        <v>0.7662031694049682</v>
      </c>
      <c r="Q25">
        <f t="shared" si="9"/>
        <v>0.7662106457216551</v>
      </c>
      <c r="R25">
        <f t="shared" si="5"/>
        <v>0.7642983342476267</v>
      </c>
      <c r="S25">
        <f t="shared" si="6"/>
        <v>0.7662084010197007</v>
      </c>
      <c r="T25">
        <f t="shared" si="7"/>
        <v>0.7660926946710871</v>
      </c>
    </row>
    <row r="26" spans="1:20" ht="12.75">
      <c r="A26">
        <v>6.36</v>
      </c>
      <c r="B26">
        <v>0.765065014250069</v>
      </c>
      <c r="C26" s="4">
        <f t="shared" si="10"/>
        <v>128.62972800000003</v>
      </c>
      <c r="D26">
        <f t="shared" si="11"/>
        <v>2.8821923591419946E-09</v>
      </c>
      <c r="N26">
        <f t="shared" si="8"/>
        <v>6.119999999999996</v>
      </c>
      <c r="O26" s="4">
        <f t="shared" si="3"/>
        <v>114.61046399999977</v>
      </c>
      <c r="P26">
        <f t="shared" si="4"/>
        <v>0.7665762760970564</v>
      </c>
      <c r="Q26">
        <f t="shared" si="9"/>
        <v>0.7665837233308217</v>
      </c>
      <c r="R26">
        <f t="shared" si="5"/>
        <v>0.7646537686651961</v>
      </c>
      <c r="S26">
        <f t="shared" si="6"/>
        <v>0.7665814813468769</v>
      </c>
      <c r="T26">
        <f t="shared" si="7"/>
        <v>0.7664659493378226</v>
      </c>
    </row>
    <row r="27" spans="1:20" ht="12.75">
      <c r="A27">
        <v>6.48</v>
      </c>
      <c r="B27">
        <v>0.757923168850709</v>
      </c>
      <c r="C27" s="4">
        <f t="shared" si="10"/>
        <v>136.04889600000004</v>
      </c>
      <c r="D27">
        <f t="shared" si="11"/>
        <v>9.401059766476459E-10</v>
      </c>
      <c r="N27">
        <f t="shared" si="8"/>
        <v>6.1299999999999955</v>
      </c>
      <c r="O27" s="4">
        <f t="shared" si="3"/>
        <v>115.17319849999974</v>
      </c>
      <c r="P27">
        <f t="shared" si="4"/>
        <v>0.7669097999607967</v>
      </c>
      <c r="Q27">
        <f t="shared" si="9"/>
        <v>0.7669172163387352</v>
      </c>
      <c r="R27">
        <f t="shared" si="5"/>
        <v>0.7649733413947043</v>
      </c>
      <c r="S27">
        <f t="shared" si="6"/>
        <v>0.7669149821914666</v>
      </c>
      <c r="T27">
        <f t="shared" si="7"/>
        <v>0.7667996356650235</v>
      </c>
    </row>
    <row r="28" spans="1:20" ht="12.75">
      <c r="A28">
        <v>6.6</v>
      </c>
      <c r="B28">
        <v>0.747600965158597</v>
      </c>
      <c r="C28" s="4">
        <f t="shared" si="10"/>
        <v>143.748</v>
      </c>
      <c r="D28">
        <f t="shared" si="11"/>
        <v>4.7370849321822675E-11</v>
      </c>
      <c r="N28">
        <f t="shared" si="8"/>
        <v>6.139999999999995</v>
      </c>
      <c r="O28" s="4">
        <f t="shared" si="3"/>
        <v>115.73777199999972</v>
      </c>
      <c r="P28">
        <f t="shared" si="4"/>
        <v>0.7672043973192029</v>
      </c>
      <c r="Q28">
        <f t="shared" si="9"/>
        <v>0.7672117809939941</v>
      </c>
      <c r="R28">
        <f t="shared" si="5"/>
        <v>0.76525753911998</v>
      </c>
      <c r="S28">
        <f t="shared" si="6"/>
        <v>0.7672095597188613</v>
      </c>
      <c r="T28">
        <f t="shared" si="7"/>
        <v>0.767094409987414</v>
      </c>
    </row>
    <row r="29" spans="3:20" ht="12.75">
      <c r="C29" s="4"/>
      <c r="D29" s="10" t="s">
        <v>8</v>
      </c>
      <c r="N29">
        <f t="shared" si="8"/>
        <v>6.149999999999995</v>
      </c>
      <c r="O29" s="4">
        <f t="shared" si="3"/>
        <v>116.30418749999973</v>
      </c>
      <c r="P29">
        <f t="shared" si="4"/>
        <v>0.7674607106129979</v>
      </c>
      <c r="Q29">
        <f t="shared" si="9"/>
        <v>0.7674680596660663</v>
      </c>
      <c r="R29">
        <f t="shared" si="5"/>
        <v>0.7655068396264881</v>
      </c>
      <c r="S29">
        <f t="shared" si="6"/>
        <v>0.7674658562171089</v>
      </c>
      <c r="T29">
        <f t="shared" si="7"/>
        <v>0.7673509147535064</v>
      </c>
    </row>
    <row r="30" spans="3:20" ht="12.75">
      <c r="C30" s="4"/>
      <c r="D30">
        <f>SUM(D23:D28)</f>
        <v>6.3501361835456755E-09</v>
      </c>
      <c r="N30">
        <f t="shared" si="8"/>
        <v>6.159999999999995</v>
      </c>
      <c r="O30" s="4">
        <f t="shared" si="3"/>
        <v>116.87244799999971</v>
      </c>
      <c r="P30">
        <f t="shared" si="4"/>
        <v>0.7676793687124421</v>
      </c>
      <c r="Q30">
        <f t="shared" si="9"/>
        <v>0.7676866811570112</v>
      </c>
      <c r="R30">
        <f t="shared" si="5"/>
        <v>0.7657217119751495</v>
      </c>
      <c r="S30">
        <f t="shared" si="6"/>
        <v>0.767684500408593</v>
      </c>
      <c r="T30">
        <f t="shared" si="7"/>
        <v>0.767569778837595</v>
      </c>
    </row>
    <row r="31" spans="14:20" ht="12.75">
      <c r="N31">
        <f t="shared" si="8"/>
        <v>6.169999999999995</v>
      </c>
      <c r="O31" s="4">
        <f t="shared" si="3"/>
        <v>117.4425564999997</v>
      </c>
      <c r="P31">
        <f t="shared" si="4"/>
        <v>0.7678609872216624</v>
      </c>
      <c r="Q31">
        <f t="shared" si="9"/>
        <v>0.7678682610057085</v>
      </c>
      <c r="R31">
        <f t="shared" si="5"/>
        <v>0.7659026166724923</v>
      </c>
      <c r="S31">
        <f t="shared" si="6"/>
        <v>0.7678661077542233</v>
      </c>
      <c r="T31">
        <f t="shared" si="7"/>
        <v>0.7677516178442497</v>
      </c>
    </row>
    <row r="32" spans="14:20" ht="12.75">
      <c r="N32">
        <f t="shared" si="8"/>
        <v>6.179999999999994</v>
      </c>
      <c r="O32" s="4">
        <f t="shared" si="3"/>
        <v>118.01451599999967</v>
      </c>
      <c r="P32">
        <f t="shared" si="4"/>
        <v>0.7680061687756817</v>
      </c>
      <c r="Q32">
        <f t="shared" si="9"/>
        <v>0.7680134017847875</v>
      </c>
      <c r="R32">
        <f t="shared" si="5"/>
        <v>0.7660500058372128</v>
      </c>
      <c r="S32">
        <f t="shared" si="6"/>
        <v>0.7680112807503262</v>
      </c>
      <c r="T32">
        <f t="shared" si="7"/>
        <v>0.7678970344055005</v>
      </c>
    </row>
    <row r="33" spans="14:20" ht="12.75">
      <c r="N33">
        <f t="shared" si="8"/>
        <v>6.189999999999994</v>
      </c>
      <c r="O33" s="4">
        <f t="shared" si="3"/>
        <v>118.58832949999966</v>
      </c>
      <c r="P33">
        <f t="shared" si="4"/>
        <v>0.7681155033303315</v>
      </c>
      <c r="Q33">
        <f t="shared" si="9"/>
        <v>0.7681226933904444</v>
      </c>
      <c r="R33">
        <f t="shared" si="5"/>
        <v>0.7661643233632346</v>
      </c>
      <c r="S33">
        <f t="shared" si="6"/>
        <v>0.7681206092184245</v>
      </c>
      <c r="T33">
        <f t="shared" si="7"/>
        <v>0.7680066184709006</v>
      </c>
    </row>
    <row r="34" spans="14:20" ht="12.75">
      <c r="N34">
        <f t="shared" si="8"/>
        <v>6.199999999999994</v>
      </c>
      <c r="O34" s="4">
        <f t="shared" si="3"/>
        <v>119.16399999999966</v>
      </c>
      <c r="P34">
        <f t="shared" si="4"/>
        <v>0.7681895684452285</v>
      </c>
      <c r="Q34">
        <f t="shared" si="9"/>
        <v>0.7681967133253269</v>
      </c>
      <c r="R34">
        <f t="shared" si="5"/>
        <v>0.766246005079339</v>
      </c>
      <c r="S34">
        <f t="shared" si="6"/>
        <v>0.7681946705880849</v>
      </c>
      <c r="T34">
        <f t="shared" si="7"/>
        <v>0.7680809475906504</v>
      </c>
    </row>
    <row r="35" spans="14:20" ht="12.75">
      <c r="N35">
        <f t="shared" si="8"/>
        <v>6.209999999999994</v>
      </c>
      <c r="O35" s="4">
        <f t="shared" si="3"/>
        <v>119.74153049999964</v>
      </c>
      <c r="P35">
        <f t="shared" si="4"/>
        <v>0.7682289295599951</v>
      </c>
      <c r="Q35">
        <f t="shared" si="9"/>
        <v>0.7682360269746643</v>
      </c>
      <c r="R35">
        <f t="shared" si="5"/>
        <v>0.7662954789054478</v>
      </c>
      <c r="S35">
        <f t="shared" si="6"/>
        <v>0.7682340301730121</v>
      </c>
      <c r="T35">
        <f t="shared" si="7"/>
        <v>0.7681205871919571</v>
      </c>
    </row>
    <row r="36" spans="14:20" ht="12.75">
      <c r="N36">
        <f t="shared" si="8"/>
        <v>6.2199999999999935</v>
      </c>
      <c r="O36" s="4">
        <f t="shared" si="3"/>
        <v>120.32092399999961</v>
      </c>
      <c r="P36">
        <f t="shared" si="4"/>
        <v>0.7682341402638937</v>
      </c>
      <c r="Q36">
        <f t="shared" si="9"/>
        <v>0.7682411878758146</v>
      </c>
      <c r="R36">
        <f t="shared" si="5"/>
        <v>0.766313165005632</v>
      </c>
      <c r="S36">
        <f t="shared" si="6"/>
        <v>0.7682392414405615</v>
      </c>
      <c r="T36">
        <f t="shared" si="7"/>
        <v>0.7681260908488049</v>
      </c>
    </row>
    <row r="37" spans="14:20" ht="12.75">
      <c r="N37">
        <f t="shared" si="8"/>
        <v>6.229999999999993</v>
      </c>
      <c r="O37" s="4">
        <f t="shared" si="3"/>
        <v>120.90218349999961</v>
      </c>
      <c r="P37">
        <f t="shared" si="4"/>
        <v>0.7682057425590403</v>
      </c>
      <c r="Q37">
        <f t="shared" si="9"/>
        <v>0.7682127379813951</v>
      </c>
      <c r="R37">
        <f t="shared" si="5"/>
        <v>0.7662994759379217</v>
      </c>
      <c r="S37">
        <f t="shared" si="6"/>
        <v>0.7682108462748354</v>
      </c>
      <c r="T37">
        <f t="shared" si="7"/>
        <v>0.7680980005453006</v>
      </c>
    </row>
    <row r="38" spans="1:20" ht="12.75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N38">
        <f t="shared" si="8"/>
        <v>6.239999999999993</v>
      </c>
      <c r="O38" s="4">
        <f t="shared" si="3"/>
        <v>121.48531199999958</v>
      </c>
      <c r="P38">
        <f t="shared" si="4"/>
        <v>0.7681442671173653</v>
      </c>
      <c r="Q38">
        <f t="shared" si="9"/>
        <v>0.7681512079161605</v>
      </c>
      <c r="R38">
        <f t="shared" si="5"/>
        <v>0.7662548168009877</v>
      </c>
      <c r="S38">
        <f t="shared" si="6"/>
        <v>0.7681493752335273</v>
      </c>
      <c r="T38">
        <f t="shared" si="7"/>
        <v>0.7680368469327598</v>
      </c>
    </row>
    <row r="39" spans="1:20" ht="18">
      <c r="A39" s="3" t="s">
        <v>22</v>
      </c>
      <c r="C39" s="4"/>
      <c r="N39">
        <f t="shared" si="8"/>
        <v>6.249999999999993</v>
      </c>
      <c r="O39" s="4">
        <f t="shared" si="3"/>
        <v>122.07031249999959</v>
      </c>
      <c r="P39">
        <f t="shared" si="4"/>
        <v>0.7680502335314742</v>
      </c>
      <c r="Q39">
        <f t="shared" si="9"/>
        <v>0.7680571172277851</v>
      </c>
      <c r="R39">
        <f t="shared" si="5"/>
        <v>0.7661795853777653</v>
      </c>
      <c r="S39">
        <f t="shared" si="6"/>
        <v>0.7680553477986725</v>
      </c>
      <c r="T39">
        <f t="shared" si="7"/>
        <v>0.7679431495806893</v>
      </c>
    </row>
    <row r="40" spans="1:20" ht="12.75">
      <c r="A40" s="6" t="s">
        <v>0</v>
      </c>
      <c r="B40" s="6" t="s">
        <v>1</v>
      </c>
      <c r="C40" s="7" t="s">
        <v>2</v>
      </c>
      <c r="D40" s="8" t="s">
        <v>3</v>
      </c>
      <c r="E40" s="9"/>
      <c r="F40" s="5" t="s">
        <v>4</v>
      </c>
      <c r="G40" s="5" t="s">
        <v>5</v>
      </c>
      <c r="H40" s="5" t="s">
        <v>6</v>
      </c>
      <c r="I40" s="5" t="s">
        <v>7</v>
      </c>
      <c r="K40" s="11" t="s">
        <v>10</v>
      </c>
      <c r="N40">
        <f t="shared" si="8"/>
        <v>6.259999999999993</v>
      </c>
      <c r="O40" s="4">
        <f t="shared" si="3"/>
        <v>122.65718799999958</v>
      </c>
      <c r="P40">
        <f t="shared" si="4"/>
        <v>0.7679241505595665</v>
      </c>
      <c r="Q40">
        <f t="shared" si="9"/>
        <v>0.7679309746317051</v>
      </c>
      <c r="R40">
        <f t="shared" si="5"/>
        <v>0.7660741722760895</v>
      </c>
      <c r="S40">
        <f t="shared" si="6"/>
        <v>0.7679292726214576</v>
      </c>
      <c r="T40">
        <f t="shared" si="7"/>
        <v>0.7678174172218244</v>
      </c>
    </row>
    <row r="41" spans="1:20" ht="12.75">
      <c r="A41">
        <v>6</v>
      </c>
      <c r="B41">
        <v>0.757853714333237</v>
      </c>
      <c r="C41" s="4">
        <f aca="true" t="shared" si="12" ref="C41:C46">((A41)^3)/2</f>
        <v>108</v>
      </c>
      <c r="D41">
        <f aca="true" t="shared" si="13" ref="D41:D46">(B41-($F$42*$H$42)*((1/($G$42*($G$42-1)))*($H$42/C41)^($G$42-1)+C41/($G$42*$H$42)-1/($G$42-1))-$I$42)^2</f>
        <v>3.73184732835507E-10</v>
      </c>
      <c r="K41">
        <f>((H42*2)^(1/3))*0.5291772083</f>
        <v>3.2918079532682354</v>
      </c>
      <c r="N41">
        <f t="shared" si="8"/>
        <v>6.2699999999999925</v>
      </c>
      <c r="O41" s="4">
        <f t="shared" si="3"/>
        <v>123.24594149999956</v>
      </c>
      <c r="P41">
        <f t="shared" si="4"/>
        <v>0.7677665163645603</v>
      </c>
      <c r="Q41">
        <f t="shared" si="9"/>
        <v>0.7677732782501691</v>
      </c>
      <c r="R41">
        <f t="shared" si="5"/>
        <v>0.7659389610664076</v>
      </c>
      <c r="S41">
        <f t="shared" si="6"/>
        <v>0.7677716477612405</v>
      </c>
      <c r="T41">
        <f t="shared" si="7"/>
        <v>0.7676601479913661</v>
      </c>
    </row>
    <row r="42" spans="1:20" ht="12.75">
      <c r="A42">
        <v>6.12</v>
      </c>
      <c r="B42">
        <v>0.764647525564953</v>
      </c>
      <c r="C42" s="4">
        <f t="shared" si="12"/>
        <v>114.61046400000001</v>
      </c>
      <c r="D42">
        <f t="shared" si="13"/>
        <v>3.897630064550115E-11</v>
      </c>
      <c r="F42">
        <v>-0.011199105619067912</v>
      </c>
      <c r="G42">
        <v>3.7008323166484898</v>
      </c>
      <c r="H42" s="4">
        <v>120.3566475949188</v>
      </c>
      <c r="I42">
        <v>0.7663132244068841</v>
      </c>
      <c r="K42" s="10" t="s">
        <v>18</v>
      </c>
      <c r="N42">
        <f t="shared" si="8"/>
        <v>6.279999999999992</v>
      </c>
      <c r="O42" s="4">
        <f t="shared" si="3"/>
        <v>123.83657599999954</v>
      </c>
      <c r="P42">
        <f t="shared" si="4"/>
        <v>0.7675778187475699</v>
      </c>
      <c r="Q42">
        <f t="shared" si="9"/>
        <v>0.7675845158456438</v>
      </c>
      <c r="R42">
        <f t="shared" si="5"/>
        <v>0.7657743284166347</v>
      </c>
      <c r="S42">
        <f t="shared" si="6"/>
        <v>0.7675829609189261</v>
      </c>
      <c r="T42">
        <f t="shared" si="7"/>
        <v>0.7674718296605686</v>
      </c>
    </row>
    <row r="43" spans="1:20" ht="12.75">
      <c r="A43">
        <v>6.24</v>
      </c>
      <c r="B43">
        <v>0.766517945237808</v>
      </c>
      <c r="C43" s="4">
        <f t="shared" si="12"/>
        <v>121.48531200000001</v>
      </c>
      <c r="D43">
        <f t="shared" si="13"/>
        <v>6.923657426349645E-08</v>
      </c>
      <c r="K43">
        <f>F42*(-14710.5013544)</f>
        <v>164.74445837736718</v>
      </c>
      <c r="N43">
        <f t="shared" si="8"/>
        <v>6.289999999999992</v>
      </c>
      <c r="O43" s="4">
        <f t="shared" si="3"/>
        <v>124.42909449999952</v>
      </c>
      <c r="P43">
        <f t="shared" si="4"/>
        <v>0.7673585353758781</v>
      </c>
      <c r="Q43">
        <f t="shared" si="9"/>
        <v>0.7673651650487169</v>
      </c>
      <c r="R43">
        <f t="shared" si="5"/>
        <v>0.7655806442242167</v>
      </c>
      <c r="S43">
        <f t="shared" si="6"/>
        <v>0.7673636896648387</v>
      </c>
      <c r="T43">
        <f t="shared" si="7"/>
        <v>0.7672529398648169</v>
      </c>
    </row>
    <row r="44" spans="1:20" ht="12.75">
      <c r="A44">
        <v>6.36</v>
      </c>
      <c r="B44">
        <v>0.762879070787108</v>
      </c>
      <c r="C44" s="4">
        <f t="shared" si="12"/>
        <v>128.62972800000003</v>
      </c>
      <c r="D44">
        <f t="shared" si="13"/>
        <v>3.1589910040923167E-07</v>
      </c>
      <c r="N44">
        <f t="shared" si="8"/>
        <v>6.299999999999992</v>
      </c>
      <c r="O44" s="4">
        <f t="shared" si="3"/>
        <v>125.02349999999952</v>
      </c>
      <c r="P44">
        <f t="shared" si="4"/>
        <v>0.7671091340055408</v>
      </c>
      <c r="Q44">
        <f t="shared" si="9"/>
        <v>0.7671156935806345</v>
      </c>
      <c r="R44">
        <f t="shared" si="5"/>
        <v>0.765358271745461</v>
      </c>
      <c r="S44">
        <f t="shared" si="6"/>
        <v>0.7671143016612321</v>
      </c>
      <c r="T44">
        <f t="shared" si="7"/>
        <v>0.7670039463263333</v>
      </c>
    </row>
    <row r="45" spans="1:20" ht="12.75">
      <c r="A45">
        <v>6.48</v>
      </c>
      <c r="B45">
        <v>0.757283509998956</v>
      </c>
      <c r="C45" s="4">
        <f t="shared" si="12"/>
        <v>136.04889600000004</v>
      </c>
      <c r="D45">
        <f t="shared" si="13"/>
        <v>2.0804979165661356E-07</v>
      </c>
      <c r="N45">
        <f t="shared" si="8"/>
        <v>6.309999999999992</v>
      </c>
      <c r="O45" s="4">
        <f t="shared" si="3"/>
        <v>125.6197954999995</v>
      </c>
      <c r="P45">
        <f t="shared" si="4"/>
        <v>0.76683007269876</v>
      </c>
      <c r="Q45">
        <f t="shared" si="9"/>
        <v>0.7668365594706088</v>
      </c>
      <c r="R45">
        <f t="shared" si="5"/>
        <v>0.7651075677221975</v>
      </c>
      <c r="S45">
        <f t="shared" si="6"/>
        <v>0.7668352548795675</v>
      </c>
      <c r="T45">
        <f t="shared" si="7"/>
        <v>0.7667253070716483</v>
      </c>
    </row>
    <row r="46" spans="1:20" ht="12.75">
      <c r="A46">
        <v>6.6</v>
      </c>
      <c r="B46">
        <v>0.746777417458418</v>
      </c>
      <c r="C46" s="4">
        <f t="shared" si="12"/>
        <v>143.748</v>
      </c>
      <c r="D46">
        <f t="shared" si="13"/>
        <v>1.7329893898812064E-08</v>
      </c>
      <c r="N46">
        <f t="shared" si="8"/>
        <v>6.319999999999991</v>
      </c>
      <c r="O46" s="4">
        <f t="shared" si="3"/>
        <v>126.21798399999949</v>
      </c>
      <c r="P46">
        <f t="shared" si="4"/>
        <v>0.7665218000361556</v>
      </c>
      <c r="Q46">
        <f t="shared" si="9"/>
        <v>0.7665282112680262</v>
      </c>
      <c r="R46">
        <f t="shared" si="5"/>
        <v>0.7648288825058283</v>
      </c>
      <c r="S46">
        <f t="shared" si="6"/>
        <v>0.7665269978126951</v>
      </c>
      <c r="T46">
        <f t="shared" si="7"/>
        <v>0.7664174706439666</v>
      </c>
    </row>
    <row r="47" spans="3:20" ht="12.75">
      <c r="C47" s="4"/>
      <c r="D47" s="10" t="s">
        <v>8</v>
      </c>
      <c r="N47">
        <f t="shared" si="8"/>
        <v>6.329999999999991</v>
      </c>
      <c r="O47" s="4">
        <f t="shared" si="3"/>
        <v>126.81806849999946</v>
      </c>
      <c r="P47">
        <f t="shared" si="4"/>
        <v>0.7661847553240617</v>
      </c>
      <c r="Q47">
        <f t="shared" si="9"/>
        <v>0.7661910882496832</v>
      </c>
      <c r="R47">
        <f t="shared" si="5"/>
        <v>0.7645225601788243</v>
      </c>
      <c r="S47">
        <f t="shared" si="6"/>
        <v>0.7661899696820629</v>
      </c>
      <c r="T47">
        <f t="shared" si="7"/>
        <v>0.7660808763105554</v>
      </c>
    </row>
    <row r="48" spans="3:20" ht="12.75">
      <c r="C48" s="4"/>
      <c r="D48">
        <f>SUM(D41:D46)</f>
        <v>6.109275212616346E-07</v>
      </c>
      <c r="N48">
        <f t="shared" si="8"/>
        <v>6.339999999999991</v>
      </c>
      <c r="O48" s="4">
        <f t="shared" si="3"/>
        <v>127.42005199999946</v>
      </c>
      <c r="P48">
        <f t="shared" si="4"/>
        <v>0.7658193687969748</v>
      </c>
      <c r="Q48">
        <f t="shared" si="9"/>
        <v>0.7658256206221749</v>
      </c>
      <c r="R48">
        <f t="shared" si="5"/>
        <v>0.7641889386737237</v>
      </c>
      <c r="S48">
        <f t="shared" si="6"/>
        <v>0.765824600640079</v>
      </c>
      <c r="T48">
        <f t="shared" si="7"/>
        <v>0.7657159542652797</v>
      </c>
    </row>
    <row r="49" spans="3:20" ht="12.75">
      <c r="C49" s="4"/>
      <c r="N49">
        <f t="shared" si="8"/>
        <v>6.349999999999991</v>
      </c>
      <c r="O49" s="4">
        <f t="shared" si="3"/>
        <v>128.02393749999945</v>
      </c>
      <c r="P49">
        <f t="shared" si="4"/>
        <v>0.7654260618152722</v>
      </c>
      <c r="Q49">
        <f t="shared" si="9"/>
        <v>0.7654322297195565</v>
      </c>
      <c r="R49">
        <f t="shared" si="5"/>
        <v>0.7638283498896913</v>
      </c>
      <c r="S49">
        <f t="shared" si="6"/>
        <v>0.7654313119677473</v>
      </c>
      <c r="T49">
        <f t="shared" si="7"/>
        <v>0.7653231258264066</v>
      </c>
    </row>
    <row r="50" spans="3:20" ht="12.75">
      <c r="C50" s="4"/>
      <c r="N50">
        <f t="shared" si="8"/>
        <v>6.3599999999999905</v>
      </c>
      <c r="O50" s="4">
        <f t="shared" si="3"/>
        <v>128.62972799999943</v>
      </c>
      <c r="P50">
        <f t="shared" si="4"/>
        <v>0.7650052470583203</v>
      </c>
      <c r="Q50">
        <f t="shared" si="9"/>
        <v>0.765011328196395</v>
      </c>
      <c r="R50">
        <f t="shared" si="5"/>
        <v>0.763441119806687</v>
      </c>
      <c r="S50">
        <f t="shared" si="6"/>
        <v>0.7650105162676948</v>
      </c>
      <c r="T50">
        <f t="shared" si="7"/>
        <v>0.764902803629793</v>
      </c>
    </row>
    <row r="51" spans="14:20" ht="12.75">
      <c r="N51">
        <f t="shared" si="8"/>
        <v>6.36999999999999</v>
      </c>
      <c r="O51" s="4">
        <f t="shared" si="3"/>
        <v>129.2374264999994</v>
      </c>
      <c r="P51">
        <f t="shared" si="4"/>
        <v>0.7645573287130847</v>
      </c>
      <c r="Q51">
        <f t="shared" si="9"/>
        <v>0.7645633202163264</v>
      </c>
      <c r="R51">
        <f t="shared" si="5"/>
        <v>0.7630275685973013</v>
      </c>
      <c r="S51">
        <f t="shared" si="6"/>
        <v>0.7645626176527038</v>
      </c>
      <c r="T51">
        <f t="shared" si="7"/>
        <v>0.7644553918175766</v>
      </c>
    </row>
    <row r="52" spans="14:20" ht="12.75">
      <c r="N52">
        <f t="shared" si="8"/>
        <v>6.37999999999999</v>
      </c>
      <c r="O52" s="4">
        <f t="shared" si="3"/>
        <v>129.84703599999938</v>
      </c>
      <c r="P52">
        <f t="shared" si="4"/>
        <v>0.7640827026583561</v>
      </c>
      <c r="Q52">
        <f aca="true" t="shared" si="14" ref="Q52:Q78">($F$24*$H$24)*((1/($G$24*($G$24-1)))*($H$24/O52)^($G$24-1)+O52/($G$24*$H$24)-1/($G$24-1))+$I$24</f>
        <v>0.7640886016362296</v>
      </c>
      <c r="R52">
        <f t="shared" si="5"/>
        <v>0.7625880107363052</v>
      </c>
      <c r="S52">
        <f t="shared" si="6"/>
        <v>0.7640880119298621</v>
      </c>
      <c r="T52">
        <f t="shared" si="7"/>
        <v>0.7639812862224763</v>
      </c>
    </row>
    <row r="53" spans="14:20" ht="12.75">
      <c r="N53">
        <f t="shared" si="8"/>
        <v>6.38999999999999</v>
      </c>
      <c r="O53" s="4">
        <f t="shared" si="3"/>
        <v>130.45855949999938</v>
      </c>
      <c r="P53">
        <f t="shared" si="4"/>
        <v>0.7635817566446996</v>
      </c>
      <c r="Q53">
        <f t="shared" si="14"/>
        <v>0.7635875601861246</v>
      </c>
      <c r="R53">
        <f t="shared" si="5"/>
        <v>0.7621227551079676</v>
      </c>
      <c r="S53">
        <f t="shared" si="6"/>
        <v>0.7635870867804381</v>
      </c>
      <c r="T53">
        <f t="shared" si="7"/>
        <v>0.7634808745478153</v>
      </c>
    </row>
    <row r="54" spans="1:20" ht="12.75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N54">
        <f t="shared" si="8"/>
        <v>6.39999999999999</v>
      </c>
      <c r="O54" s="4">
        <f t="shared" si="3"/>
        <v>131.07199999999935</v>
      </c>
      <c r="P54">
        <f t="shared" si="4"/>
        <v>0.7630548704702342</v>
      </c>
      <c r="Q54">
        <f t="shared" si="14"/>
        <v>0.7630605756449029</v>
      </c>
      <c r="R54">
        <f t="shared" si="5"/>
        <v>0.7616321051111866</v>
      </c>
      <c r="S54">
        <f t="shared" si="6"/>
        <v>0.7630602219355884</v>
      </c>
      <c r="T54">
        <f t="shared" si="7"/>
        <v>0.7629545365433696</v>
      </c>
    </row>
    <row r="55" spans="1:20" ht="18">
      <c r="A55" s="3" t="s">
        <v>20</v>
      </c>
      <c r="C55" s="4"/>
      <c r="N55">
        <f t="shared" si="8"/>
        <v>6.4099999999999895</v>
      </c>
      <c r="O55" s="4">
        <f t="shared" si="3"/>
        <v>131.68736049999933</v>
      </c>
      <c r="P55">
        <f t="shared" si="4"/>
        <v>0.7625024161523422</v>
      </c>
      <c r="Q55">
        <f t="shared" si="14"/>
        <v>0.7625080200119907</v>
      </c>
      <c r="R55">
        <f t="shared" si="5"/>
        <v>0.7611163587624853</v>
      </c>
      <c r="S55">
        <f t="shared" si="6"/>
        <v>0.762507789347999</v>
      </c>
      <c r="T55">
        <f t="shared" si="7"/>
        <v>0.7624026441771465</v>
      </c>
    </row>
    <row r="56" spans="1:20" ht="12.75">
      <c r="A56" s="6" t="s">
        <v>0</v>
      </c>
      <c r="B56" s="6" t="s">
        <v>1</v>
      </c>
      <c r="C56" s="7" t="s">
        <v>2</v>
      </c>
      <c r="D56" s="8" t="s">
        <v>3</v>
      </c>
      <c r="E56" s="9"/>
      <c r="F56" s="5" t="s">
        <v>4</v>
      </c>
      <c r="G56" s="5" t="s">
        <v>5</v>
      </c>
      <c r="H56" s="5" t="s">
        <v>6</v>
      </c>
      <c r="I56" s="5" t="s">
        <v>7</v>
      </c>
      <c r="N56">
        <f t="shared" si="8"/>
        <v>6.419999999999989</v>
      </c>
      <c r="O56" s="4">
        <f t="shared" si="3"/>
        <v>132.30464399999934</v>
      </c>
      <c r="P56">
        <f t="shared" si="4"/>
        <v>0.7619247580954128</v>
      </c>
      <c r="Q56">
        <f t="shared" si="14"/>
        <v>0.7619302576750463</v>
      </c>
      <c r="R56">
        <f t="shared" si="5"/>
        <v>0.7605758087969146</v>
      </c>
      <c r="S56">
        <f t="shared" si="6"/>
        <v>0.7619301533595605</v>
      </c>
      <c r="T56">
        <f t="shared" si="7"/>
        <v>0.7618255618031934</v>
      </c>
    </row>
    <row r="57" spans="1:20" ht="12.75">
      <c r="A57">
        <v>6</v>
      </c>
      <c r="B57">
        <v>0.759288422046495</v>
      </c>
      <c r="C57" s="4">
        <f aca="true" t="shared" si="15" ref="C57:C62">((A57)^3)/2</f>
        <v>108</v>
      </c>
      <c r="D57">
        <f aca="true" t="shared" si="16" ref="D57:D62">(B57-($F$58*$H$58)*((1/($G$58*($G$58-1)))*($H$58/C57)^($G$58-1)+C57/($G$58*$H$58)-1/($G$58-1))-$I$58)^2</f>
        <v>1.6772031935132197E-12</v>
      </c>
      <c r="K57" s="11" t="s">
        <v>10</v>
      </c>
      <c r="N57">
        <f t="shared" si="8"/>
        <v>6.429999999999989</v>
      </c>
      <c r="O57" s="4">
        <f t="shared" si="3"/>
        <v>132.92385349999932</v>
      </c>
      <c r="P57">
        <f t="shared" si="4"/>
        <v>0.7613222532547174</v>
      </c>
      <c r="Q57">
        <f t="shared" si="14"/>
        <v>0.7613276455737895</v>
      </c>
      <c r="R57">
        <f t="shared" si="5"/>
        <v>0.7600107427669144</v>
      </c>
      <c r="S57">
        <f t="shared" si="6"/>
        <v>0.7613276708651768</v>
      </c>
      <c r="T57">
        <f t="shared" si="7"/>
        <v>0.7612236463255339</v>
      </c>
    </row>
    <row r="58" spans="1:20" ht="12.75">
      <c r="A58">
        <v>6.12</v>
      </c>
      <c r="B58">
        <v>0.766596156180242</v>
      </c>
      <c r="C58" s="4">
        <f t="shared" si="15"/>
        <v>114.61046400000001</v>
      </c>
      <c r="D58">
        <f t="shared" si="16"/>
        <v>2.1535073429157218E-10</v>
      </c>
      <c r="F58">
        <v>-0.01207962425167975</v>
      </c>
      <c r="G58">
        <v>4.311965808059097</v>
      </c>
      <c r="H58" s="4">
        <v>120.11987166042138</v>
      </c>
      <c r="I58">
        <v>0.7682412679154286</v>
      </c>
      <c r="K58">
        <f>((H58*2)^(1/3))*0.5291772083</f>
        <v>3.2896478937178957</v>
      </c>
      <c r="N58">
        <f t="shared" si="8"/>
        <v>6.439999999999989</v>
      </c>
      <c r="O58" s="4">
        <f t="shared" si="3"/>
        <v>133.5449919999993</v>
      </c>
      <c r="P58">
        <f t="shared" si="4"/>
        <v>0.7606952512965055</v>
      </c>
      <c r="Q58">
        <f t="shared" si="14"/>
        <v>0.7607005333600572</v>
      </c>
      <c r="R58">
        <f t="shared" si="5"/>
        <v>0.7594214431391721</v>
      </c>
      <c r="S58">
        <f t="shared" si="6"/>
        <v>0.7607006914728</v>
      </c>
      <c r="T58">
        <f t="shared" si="7"/>
        <v>0.7605972473583266</v>
      </c>
    </row>
    <row r="59" spans="1:20" ht="12.75">
      <c r="A59">
        <v>6.24</v>
      </c>
      <c r="B59">
        <v>0.768105837388134</v>
      </c>
      <c r="C59" s="4">
        <f t="shared" si="15"/>
        <v>121.48531200000001</v>
      </c>
      <c r="D59">
        <f t="shared" si="16"/>
        <v>1.895543981495145E-09</v>
      </c>
      <c r="K59" s="10" t="s">
        <v>18</v>
      </c>
      <c r="N59">
        <f t="shared" si="8"/>
        <v>6.449999999999989</v>
      </c>
      <c r="O59" s="4">
        <f t="shared" si="3"/>
        <v>134.16806249999928</v>
      </c>
      <c r="P59">
        <f t="shared" si="4"/>
        <v>0.7600440947544239</v>
      </c>
      <c r="Q59">
        <f t="shared" si="14"/>
        <v>0.7600492635541785</v>
      </c>
      <c r="R59">
        <f t="shared" si="5"/>
        <v>0.7588081873895253</v>
      </c>
      <c r="S59">
        <f t="shared" si="6"/>
        <v>0.7600495576597851</v>
      </c>
      <c r="T59">
        <f t="shared" si="7"/>
        <v>0.759946707382341</v>
      </c>
    </row>
    <row r="60" spans="1:20" ht="12.75">
      <c r="A60">
        <v>6.36</v>
      </c>
      <c r="B60">
        <v>0.765065061732514</v>
      </c>
      <c r="C60" s="4">
        <f t="shared" si="15"/>
        <v>128.62972800000003</v>
      </c>
      <c r="D60">
        <f t="shared" si="16"/>
        <v>2.97520773239104E-09</v>
      </c>
      <c r="K60">
        <f>F58*(-14710.5013544)</f>
        <v>177.69732891497804</v>
      </c>
      <c r="N60">
        <f t="shared" si="8"/>
        <v>6.459999999999988</v>
      </c>
      <c r="O60" s="4">
        <f t="shared" si="3"/>
        <v>134.79306799999927</v>
      </c>
      <c r="P60">
        <f t="shared" si="4"/>
        <v>0.75936911918234</v>
      </c>
      <c r="Q60">
        <f t="shared" si="14"/>
        <v>0.7593741716977594</v>
      </c>
      <c r="R60">
        <f t="shared" si="5"/>
        <v>0.7581712480959497</v>
      </c>
      <c r="S60">
        <f t="shared" si="6"/>
        <v>0.759374604925655</v>
      </c>
      <c r="T60">
        <f t="shared" si="7"/>
        <v>0.7592723618978374</v>
      </c>
    </row>
    <row r="61" spans="1:20" ht="12.75">
      <c r="A61">
        <v>6.48</v>
      </c>
      <c r="B61">
        <v>0.757923803823815</v>
      </c>
      <c r="C61" s="4">
        <f t="shared" si="15"/>
        <v>136.04889600000004</v>
      </c>
      <c r="D61">
        <f t="shared" si="16"/>
        <v>9.45370096268207E-10</v>
      </c>
      <c r="N61">
        <f t="shared" si="8"/>
        <v>6.469999999999988</v>
      </c>
      <c r="O61" s="4">
        <f t="shared" si="3"/>
        <v>135.42001149999925</v>
      </c>
      <c r="P61">
        <f t="shared" si="4"/>
        <v>0.7586706533036635</v>
      </c>
      <c r="Q61">
        <f t="shared" si="14"/>
        <v>0.7586755865029651</v>
      </c>
      <c r="R61">
        <f t="shared" si="5"/>
        <v>0.7575108930296754</v>
      </c>
      <c r="S61">
        <f t="shared" si="6"/>
        <v>0.7586761619413637</v>
      </c>
      <c r="T61">
        <f t="shared" si="7"/>
        <v>0.7585745395739416</v>
      </c>
    </row>
    <row r="62" spans="1:20" ht="12.75">
      <c r="A62">
        <v>6.6</v>
      </c>
      <c r="B62">
        <v>0.747603132520226</v>
      </c>
      <c r="C62" s="4">
        <f t="shared" si="15"/>
        <v>143.748</v>
      </c>
      <c r="D62">
        <f t="shared" si="16"/>
        <v>4.0476105215283156E-11</v>
      </c>
      <c r="N62">
        <f t="shared" si="8"/>
        <v>6.479999999999988</v>
      </c>
      <c r="O62" s="4">
        <f t="shared" si="3"/>
        <v>136.04889599999925</v>
      </c>
      <c r="P62">
        <f t="shared" si="4"/>
        <v>0.7579490191572482</v>
      </c>
      <c r="Q62">
        <f t="shared" si="14"/>
        <v>0.7579538299983833</v>
      </c>
      <c r="R62">
        <f t="shared" si="5"/>
        <v>0.7568273852444689</v>
      </c>
      <c r="S62">
        <f t="shared" si="6"/>
        <v>0.7579545506951406</v>
      </c>
      <c r="T62">
        <f t="shared" si="7"/>
        <v>0.7578535623945997</v>
      </c>
    </row>
    <row r="63" spans="3:20" ht="12.75">
      <c r="C63" s="4"/>
      <c r="D63" s="10" t="s">
        <v>8</v>
      </c>
      <c r="N63">
        <f t="shared" si="8"/>
        <v>6.489999999999988</v>
      </c>
      <c r="O63" s="4">
        <f t="shared" si="3"/>
        <v>136.67972449999922</v>
      </c>
      <c r="P63">
        <f t="shared" si="4"/>
        <v>0.75720453223996</v>
      </c>
      <c r="Q63">
        <f t="shared" si="14"/>
        <v>0.7572092176715566</v>
      </c>
      <c r="R63">
        <f t="shared" si="5"/>
        <v>0.7561209831641247</v>
      </c>
      <c r="S63">
        <f t="shared" si="6"/>
        <v>0.7572100866350048</v>
      </c>
      <c r="T63">
        <f t="shared" si="7"/>
        <v>0.7571097458011945</v>
      </c>
    </row>
    <row r="64" spans="3:20" ht="12.75">
      <c r="C64" s="4"/>
      <c r="D64">
        <f>SUM(D57:D62)</f>
        <v>6.073625852854761E-09</v>
      </c>
      <c r="N64">
        <f t="shared" si="8"/>
        <v>6.499999999999988</v>
      </c>
      <c r="O64" s="4">
        <f t="shared" si="3"/>
        <v>137.3124999999992</v>
      </c>
      <c r="P64">
        <f t="shared" si="4"/>
        <v>0.7564375016459898</v>
      </c>
      <c r="Q64">
        <f t="shared" si="14"/>
        <v>0.7564420586082594</v>
      </c>
      <c r="R64">
        <f t="shared" si="5"/>
        <v>0.7553919406682008</v>
      </c>
      <c r="S64">
        <f t="shared" si="6"/>
        <v>0.7564430788080234</v>
      </c>
      <c r="T64">
        <f t="shared" si="7"/>
        <v>0.7563433988319077</v>
      </c>
    </row>
    <row r="65" spans="3:20" ht="12.75">
      <c r="C65" s="4"/>
      <c r="N65">
        <f t="shared" si="8"/>
        <v>6.509999999999987</v>
      </c>
      <c r="O65" s="4">
        <f t="shared" si="3"/>
        <v>137.9472254999992</v>
      </c>
      <c r="P65">
        <f t="shared" si="4"/>
        <v>0.7556482302029925</v>
      </c>
      <c r="Q65">
        <f t="shared" si="14"/>
        <v>0.7556526556286034</v>
      </c>
      <c r="R65">
        <f t="shared" si="5"/>
        <v>0.7546405071760401</v>
      </c>
      <c r="S65">
        <f t="shared" si="6"/>
        <v>0.7556538299964</v>
      </c>
      <c r="T65">
        <f t="shared" si="7"/>
        <v>0.7555548242579042</v>
      </c>
    </row>
    <row r="66" spans="3:20" ht="12.75">
      <c r="C66" s="4"/>
      <c r="N66">
        <f t="shared" si="8"/>
        <v>6.519999999999987</v>
      </c>
      <c r="O66" s="4">
        <f t="shared" si="3"/>
        <v>138.5839039999992</v>
      </c>
      <c r="P66">
        <f t="shared" si="4"/>
        <v>0.7548370146051283</v>
      </c>
      <c r="Q66">
        <f t="shared" si="14"/>
        <v>0.7548413054200448</v>
      </c>
      <c r="R66">
        <f t="shared" si="5"/>
        <v>0.7538669277291105</v>
      </c>
      <c r="S66">
        <f t="shared" si="6"/>
        <v>0.7548426368504647</v>
      </c>
      <c r="T66">
        <f t="shared" si="7"/>
        <v>0.7547443187164176</v>
      </c>
    </row>
    <row r="67" spans="14:20" ht="12.75">
      <c r="N67">
        <f t="shared" si="8"/>
        <v>6.529999999999987</v>
      </c>
      <c r="O67" s="4">
        <f t="shared" si="3"/>
        <v>139.22253849999916</v>
      </c>
      <c r="P67">
        <f t="shared" si="4"/>
        <v>0.7540041455430815</v>
      </c>
      <c r="Q67">
        <f t="shared" si="14"/>
        <v>0.7540082986673714</v>
      </c>
      <c r="R67">
        <f t="shared" si="5"/>
        <v>0.753071443071703</v>
      </c>
      <c r="S67">
        <f t="shared" si="6"/>
        <v>0.7540097900186447</v>
      </c>
      <c r="T67">
        <f t="shared" si="7"/>
        <v>0.7539121728408114</v>
      </c>
    </row>
    <row r="68" spans="14:20" ht="12.75">
      <c r="N68">
        <f t="shared" si="8"/>
        <v>6.539999999999987</v>
      </c>
      <c r="O68" s="4">
        <f t="shared" si="3"/>
        <v>139.86313199999915</v>
      </c>
      <c r="P68">
        <f t="shared" si="4"/>
        <v>0.7531499078311286</v>
      </c>
      <c r="Q68">
        <f t="shared" si="14"/>
        <v>0.7531539201797401</v>
      </c>
      <c r="R68">
        <f t="shared" si="5"/>
        <v>0.7522542897300218</v>
      </c>
      <c r="S68">
        <f t="shared" si="6"/>
        <v>0.7531555742744844</v>
      </c>
      <c r="T68">
        <f t="shared" si="7"/>
        <v>0.753058671387689</v>
      </c>
    </row>
    <row r="69" spans="14:20" ht="12.75">
      <c r="N69">
        <f t="shared" si="8"/>
        <v>6.5499999999999865</v>
      </c>
      <c r="O69" s="4">
        <f aca="true" t="shared" si="17" ref="O69:O78">((N69)^3)/2</f>
        <v>140.50568749999914</v>
      </c>
      <c r="P69">
        <f aca="true" t="shared" si="18" ref="P69:P78">($F$6*$H$6)*((1/($G$6*($G$6-1)))*($H$6/O69)^($G$6-1)+O69/($G$6*$H$6)-1/($G$6-1))+$I$6</f>
        <v>0.7522745805313305</v>
      </c>
      <c r="Q69">
        <f t="shared" si="14"/>
        <v>0.7522784490148388</v>
      </c>
      <c r="R69">
        <f aca="true" t="shared" si="19" ref="R69:R78">($F$42*$H$42)*((1/($G$42*($G$42-1)))*($H$42/O69)^($G$42-1)+O69/($G$42*$H$42)-1/($G$42-1))+$I$42</f>
        <v>0.7514157000897004</v>
      </c>
      <c r="S69">
        <f aca="true" t="shared" si="20" ref="S69:S78">($F$58*$H$58)*((1/($G$58*($G$58-1)))*($H$58/O69)^($G$58-1)+O69/($G$58*$H$58)-1/($G$58-1))+$I$58</f>
        <v>0.7522802686407922</v>
      </c>
      <c r="T69">
        <f aca="true" t="shared" si="21" ref="T69:T78">($F$77*$H$77)*((1/($G$77*($G$77-1)))*($H$77/O69)^($G$77-1)+O69/($G$77*$H$77)-1/($G$77-1))+$I$77</f>
        <v>0.7521840933611238</v>
      </c>
    </row>
    <row r="70" spans="14:20" ht="12.75">
      <c r="N70">
        <f aca="true" t="shared" si="22" ref="N70:N78">N69+0.01</f>
        <v>6.559999999999986</v>
      </c>
      <c r="O70" s="4">
        <f t="shared" si="17"/>
        <v>141.1502079999991</v>
      </c>
      <c r="P70">
        <f t="shared" si="18"/>
        <v>0.7513784370749146</v>
      </c>
      <c r="Q70">
        <f t="shared" si="14"/>
        <v>0.7513821586002384</v>
      </c>
      <c r="R70">
        <f t="shared" si="19"/>
        <v>0.7505559024717778</v>
      </c>
      <c r="S70">
        <f t="shared" si="20"/>
        <v>0.7513841465109772</v>
      </c>
      <c r="T70">
        <f t="shared" si="21"/>
        <v>0.7512887121340798</v>
      </c>
    </row>
    <row r="71" spans="14:20" ht="12.75">
      <c r="N71">
        <f t="shared" si="22"/>
        <v>6.569999999999986</v>
      </c>
      <c r="O71" s="4">
        <f t="shared" si="17"/>
        <v>141.79669649999911</v>
      </c>
      <c r="P71">
        <f t="shared" si="18"/>
        <v>0.7504617453809157</v>
      </c>
      <c r="Q71">
        <f t="shared" si="14"/>
        <v>0.7504653168520071</v>
      </c>
      <c r="R71">
        <f t="shared" si="19"/>
        <v>0.7496751212071685</v>
      </c>
      <c r="S71">
        <f t="shared" si="20"/>
        <v>0.7504674757676469</v>
      </c>
      <c r="T71">
        <f t="shared" si="21"/>
        <v>0.7503727955670882</v>
      </c>
    </row>
    <row r="72" spans="14:20" ht="12.75">
      <c r="N72">
        <f t="shared" si="22"/>
        <v>6.579999999999986</v>
      </c>
      <c r="O72" s="4">
        <f t="shared" si="17"/>
        <v>142.4451559999991</v>
      </c>
      <c r="P72">
        <f t="shared" si="18"/>
        <v>0.7495247679721426</v>
      </c>
      <c r="Q72">
        <f t="shared" si="14"/>
        <v>0.7495281862906491</v>
      </c>
      <c r="R72">
        <f t="shared" si="19"/>
        <v>0.7487735767096566</v>
      </c>
      <c r="S72">
        <f t="shared" si="20"/>
        <v>0.7495305188985322</v>
      </c>
      <c r="T72">
        <f t="shared" si="21"/>
        <v>0.7494366061242497</v>
      </c>
    </row>
    <row r="73" spans="1:20" ht="12.75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N73">
        <f t="shared" si="22"/>
        <v>6.589999999999986</v>
      </c>
      <c r="O73" s="4">
        <f t="shared" si="17"/>
        <v>143.09558949999905</v>
      </c>
      <c r="P73">
        <f t="shared" si="18"/>
        <v>0.7485677620885336</v>
      </c>
      <c r="Q73">
        <f t="shared" si="14"/>
        <v>0.7485710241544331</v>
      </c>
      <c r="R73">
        <f t="shared" si="19"/>
        <v>0.7478514855474465</v>
      </c>
      <c r="S73">
        <f t="shared" si="20"/>
        <v>0.7485735331098008</v>
      </c>
      <c r="T73">
        <f t="shared" si="21"/>
        <v>0.7484804009866217</v>
      </c>
    </row>
    <row r="74" spans="1:20" ht="18">
      <c r="A74" s="3" t="s">
        <v>17</v>
      </c>
      <c r="C74" s="4"/>
      <c r="N74">
        <f t="shared" si="22"/>
        <v>6.599999999999985</v>
      </c>
      <c r="O74" s="4">
        <f t="shared" si="17"/>
        <v>143.74799999999905</v>
      </c>
      <c r="P74">
        <f t="shared" si="18"/>
        <v>0.7475909797979631</v>
      </c>
      <c r="Q74">
        <f t="shared" si="14"/>
        <v>0.7475940825101749</v>
      </c>
      <c r="R74">
        <f t="shared" si="19"/>
        <v>0.746909060513302</v>
      </c>
      <c r="S74">
        <f t="shared" si="20"/>
        <v>0.7475967704368254</v>
      </c>
      <c r="T74">
        <f t="shared" si="21"/>
        <v>0.7475044321630587</v>
      </c>
    </row>
    <row r="75" spans="1:20" ht="12.75">
      <c r="A75" s="6" t="s">
        <v>0</v>
      </c>
      <c r="B75" s="6" t="s">
        <v>1</v>
      </c>
      <c r="C75" s="7" t="s">
        <v>2</v>
      </c>
      <c r="D75" s="8" t="s">
        <v>3</v>
      </c>
      <c r="E75" s="9"/>
      <c r="F75" s="5" t="s">
        <v>4</v>
      </c>
      <c r="G75" s="5" t="s">
        <v>5</v>
      </c>
      <c r="H75" s="5" t="s">
        <v>6</v>
      </c>
      <c r="I75" s="5" t="s">
        <v>7</v>
      </c>
      <c r="N75">
        <f t="shared" si="22"/>
        <v>6.609999999999985</v>
      </c>
      <c r="O75" s="4">
        <f t="shared" si="17"/>
        <v>144.40239049999903</v>
      </c>
      <c r="P75">
        <f t="shared" si="18"/>
        <v>0.7465946681045628</v>
      </c>
      <c r="Q75">
        <f t="shared" si="14"/>
        <v>0.7465976083615321</v>
      </c>
      <c r="R75">
        <f t="shared" si="19"/>
        <v>0.7459465106933005</v>
      </c>
      <c r="S75">
        <f t="shared" si="20"/>
        <v>0.746600477852465</v>
      </c>
      <c r="T75">
        <f t="shared" si="21"/>
        <v>0.7465089465985628</v>
      </c>
    </row>
    <row r="76" spans="1:20" ht="12.75">
      <c r="A76" s="12">
        <v>6</v>
      </c>
      <c r="B76">
        <v>0.759165008151967</v>
      </c>
      <c r="C76" s="4">
        <f aca="true" t="shared" si="23" ref="C76:C81">((A76)^3)/2</f>
        <v>108</v>
      </c>
      <c r="D76">
        <f aca="true" t="shared" si="24" ref="D76:D81">(B76-($F$77*$H$77)*((1/($G$77*($G$77-1)))*($H$77/C76)^($G$77-1)+C76/($G$77*$H$77)-1/($G$77-1))-$I$77)^2</f>
        <v>6.024842450376259E-11</v>
      </c>
      <c r="K76" s="11" t="s">
        <v>10</v>
      </c>
      <c r="N76">
        <f t="shared" si="22"/>
        <v>6.619999999999985</v>
      </c>
      <c r="O76" s="4">
        <f t="shared" si="17"/>
        <v>145.058763999999</v>
      </c>
      <c r="P76">
        <f t="shared" si="18"/>
        <v>0.745579069054613</v>
      </c>
      <c r="Q76">
        <f t="shared" si="14"/>
        <v>0.7455818437548735</v>
      </c>
      <c r="R76">
        <f t="shared" si="19"/>
        <v>0.744964041534236</v>
      </c>
      <c r="S76">
        <f t="shared" si="20"/>
        <v>0.7455848973729197</v>
      </c>
      <c r="T76">
        <f t="shared" si="21"/>
        <v>0.7454941862802051</v>
      </c>
    </row>
    <row r="77" spans="1:20" ht="12.75">
      <c r="A77">
        <v>6.12</v>
      </c>
      <c r="B77">
        <v>0.766500001929728</v>
      </c>
      <c r="C77" s="4">
        <f t="shared" si="23"/>
        <v>114.61046400000001</v>
      </c>
      <c r="D77">
        <f t="shared" si="24"/>
        <v>1.1595790154657479E-09</v>
      </c>
      <c r="F77">
        <v>-0.012073325974950332</v>
      </c>
      <c r="G77">
        <v>4.313690422636048</v>
      </c>
      <c r="H77" s="4">
        <v>120.12492231703632</v>
      </c>
      <c r="I77">
        <v>0.7681280158442524</v>
      </c>
      <c r="K77">
        <f>((H77*2)^(1/3))*0.5291772083</f>
        <v>3.289693999464328</v>
      </c>
      <c r="N77">
        <f t="shared" si="22"/>
        <v>6.629999999999985</v>
      </c>
      <c r="O77" s="4">
        <f t="shared" si="17"/>
        <v>145.717123499999</v>
      </c>
      <c r="P77">
        <f t="shared" si="18"/>
        <v>0.7445444198400664</v>
      </c>
      <c r="Q77">
        <f t="shared" si="14"/>
        <v>0.7445470258827771</v>
      </c>
      <c r="R77">
        <f t="shared" si="19"/>
        <v>0.7439618549096951</v>
      </c>
      <c r="S77">
        <f t="shared" si="20"/>
        <v>0.7445502661612172</v>
      </c>
      <c r="T77">
        <f t="shared" si="21"/>
        <v>0.7444603883406766</v>
      </c>
    </row>
    <row r="78" spans="1:20" ht="12.75">
      <c r="A78">
        <v>6.24</v>
      </c>
      <c r="B78">
        <v>0.767982014716324</v>
      </c>
      <c r="C78" s="4">
        <f t="shared" si="23"/>
        <v>121.48531200000001</v>
      </c>
      <c r="D78">
        <f t="shared" si="24"/>
        <v>3.0065719592583428E-09</v>
      </c>
      <c r="K78" s="10" t="s">
        <v>18</v>
      </c>
      <c r="N78">
        <f t="shared" si="22"/>
        <v>6.639999999999985</v>
      </c>
      <c r="O78" s="4">
        <f t="shared" si="17"/>
        <v>146.377471999999</v>
      </c>
      <c r="P78">
        <f t="shared" si="18"/>
        <v>0.743490952899756</v>
      </c>
      <c r="Q78">
        <f t="shared" si="14"/>
        <v>0.7434933871852188</v>
      </c>
      <c r="R78">
        <f t="shared" si="19"/>
        <v>0.7429401491848375</v>
      </c>
      <c r="S78">
        <f t="shared" si="20"/>
        <v>0.7434968166283863</v>
      </c>
      <c r="T78">
        <f t="shared" si="21"/>
        <v>0.7434077851595252</v>
      </c>
    </row>
    <row r="79" spans="1:15" ht="12.75">
      <c r="A79">
        <v>6.36</v>
      </c>
      <c r="B79">
        <v>0.764940310060695</v>
      </c>
      <c r="C79" s="4">
        <f t="shared" si="23"/>
        <v>128.62972800000003</v>
      </c>
      <c r="D79">
        <f t="shared" si="24"/>
        <v>1.4067323590274132E-09</v>
      </c>
      <c r="K79">
        <f>F77*(-14710.5013544)</f>
        <v>177.60467810661956</v>
      </c>
      <c r="O79" s="4"/>
    </row>
    <row r="80" spans="1:15" ht="12.75">
      <c r="A80">
        <v>6.48</v>
      </c>
      <c r="B80">
        <v>0.757845655355766</v>
      </c>
      <c r="C80" s="4">
        <f t="shared" si="23"/>
        <v>136.04889600000004</v>
      </c>
      <c r="D80">
        <f t="shared" si="24"/>
        <v>6.252126310164402E-11</v>
      </c>
      <c r="O80" s="4"/>
    </row>
    <row r="81" spans="1:15" ht="12.75">
      <c r="A81">
        <v>6.6</v>
      </c>
      <c r="B81">
        <v>0.747503374381154</v>
      </c>
      <c r="C81" s="4">
        <f t="shared" si="23"/>
        <v>143.748</v>
      </c>
      <c r="D81">
        <f t="shared" si="24"/>
        <v>1.1189025551645226E-12</v>
      </c>
      <c r="O81" s="4"/>
    </row>
    <row r="82" spans="3:15" ht="12.75">
      <c r="C82" s="4"/>
      <c r="D82" s="10" t="s">
        <v>8</v>
      </c>
      <c r="O82" s="4"/>
    </row>
    <row r="83" spans="3:15" ht="12.75">
      <c r="C83" s="4"/>
      <c r="D83">
        <f>SUM(D76:D81)</f>
        <v>5.696771923912075E-09</v>
      </c>
      <c r="O83" s="4"/>
    </row>
    <row r="84" spans="3:15" ht="12.75">
      <c r="C84" s="4"/>
      <c r="O84" s="4"/>
    </row>
    <row r="85" spans="3:15" ht="12.75">
      <c r="C85" s="4"/>
      <c r="O85" s="4"/>
    </row>
    <row r="86" ht="12.75">
      <c r="O86" s="4"/>
    </row>
    <row r="87" ht="12.75">
      <c r="O87" s="4"/>
    </row>
    <row r="88" ht="12.75">
      <c r="O88" s="4"/>
    </row>
    <row r="89" ht="12.75">
      <c r="O89" s="4"/>
    </row>
    <row r="90" ht="12.75">
      <c r="O90" s="4"/>
    </row>
    <row r="91" ht="12.75">
      <c r="O91" s="4"/>
    </row>
    <row r="92" ht="12.75">
      <c r="O92" s="4"/>
    </row>
    <row r="93" ht="12.75">
      <c r="O93" s="4"/>
    </row>
    <row r="94" ht="12.75">
      <c r="O94" s="4"/>
    </row>
    <row r="95" ht="12.75">
      <c r="O95" s="4"/>
    </row>
    <row r="96" ht="12.75">
      <c r="O96" s="4"/>
    </row>
    <row r="97" ht="12.75">
      <c r="O97" s="4"/>
    </row>
    <row r="98" ht="12.75">
      <c r="O98" s="4"/>
    </row>
    <row r="99" ht="12.75">
      <c r="O99" s="4"/>
    </row>
    <row r="100" ht="12.75">
      <c r="O100" s="4"/>
    </row>
    <row r="101" ht="12.75">
      <c r="O101" s="4"/>
    </row>
    <row r="102" ht="12.75">
      <c r="O102" s="4"/>
    </row>
    <row r="103" ht="12.75">
      <c r="O103" s="4"/>
    </row>
    <row r="104" ht="12.75">
      <c r="O104" s="4"/>
    </row>
    <row r="105" ht="12.75">
      <c r="O105" s="4"/>
    </row>
    <row r="106" ht="12.75">
      <c r="O106" s="4"/>
    </row>
    <row r="107" ht="12.75">
      <c r="O107" s="4"/>
    </row>
    <row r="108" ht="12.75">
      <c r="O108" s="4"/>
    </row>
    <row r="109" ht="12.75">
      <c r="O109" s="4"/>
    </row>
    <row r="110" ht="12.75">
      <c r="O110" s="4"/>
    </row>
    <row r="111" spans="1:15" ht="12.75">
      <c r="A111" t="s">
        <v>9</v>
      </c>
      <c r="O111" s="4"/>
    </row>
    <row r="112" ht="12.75">
      <c r="O112" s="4"/>
    </row>
    <row r="113" ht="12.75">
      <c r="O113" s="4"/>
    </row>
    <row r="114" ht="12.75">
      <c r="O114" s="4"/>
    </row>
    <row r="115" ht="12.75">
      <c r="O115" s="4"/>
    </row>
    <row r="116" ht="12.75">
      <c r="O116" s="4"/>
    </row>
    <row r="117" ht="12.75">
      <c r="O117" s="4"/>
    </row>
    <row r="118" ht="12.75">
      <c r="O118" s="4"/>
    </row>
    <row r="119" ht="12.75">
      <c r="O119" s="4"/>
    </row>
    <row r="120" ht="12.75">
      <c r="O120" s="4"/>
    </row>
    <row r="121" ht="12.75">
      <c r="O121" s="4"/>
    </row>
    <row r="122" ht="12.75">
      <c r="O122" s="4"/>
    </row>
    <row r="123" ht="12.75">
      <c r="O123" s="4"/>
    </row>
    <row r="124" ht="12.75">
      <c r="O124" s="4"/>
    </row>
    <row r="125" ht="12.75">
      <c r="O125" s="4"/>
    </row>
    <row r="126" ht="12.75">
      <c r="O126" s="4"/>
    </row>
    <row r="127" ht="12.75">
      <c r="O127" s="4"/>
    </row>
    <row r="128" ht="12.75">
      <c r="O128" s="4"/>
    </row>
    <row r="129" ht="12.75">
      <c r="O129" s="4"/>
    </row>
    <row r="130" ht="12.75">
      <c r="O130" s="4"/>
    </row>
    <row r="131" ht="12.75">
      <c r="O131" s="4"/>
    </row>
    <row r="132" ht="12.75">
      <c r="O132" s="4"/>
    </row>
    <row r="133" ht="12.75">
      <c r="O133" s="4"/>
    </row>
    <row r="134" ht="12.75">
      <c r="O134" s="4"/>
    </row>
    <row r="135" ht="12.75">
      <c r="O135" s="4"/>
    </row>
    <row r="136" ht="12.75">
      <c r="O136" s="4"/>
    </row>
    <row r="137" ht="12.75">
      <c r="O137" s="4"/>
    </row>
    <row r="138" ht="12.75">
      <c r="O138" s="4"/>
    </row>
    <row r="139" ht="12.75">
      <c r="O139" s="4"/>
    </row>
    <row r="140" ht="12.75">
      <c r="O140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5" sqref="E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Richard Tumbleston</dc:creator>
  <cp:keywords/>
  <dc:description/>
  <cp:lastModifiedBy>John Richard Tumbleston</cp:lastModifiedBy>
  <dcterms:created xsi:type="dcterms:W3CDTF">2005-06-17T12:21:12Z</dcterms:created>
  <dcterms:modified xsi:type="dcterms:W3CDTF">2005-07-25T20:24:35Z</dcterms:modified>
  <cp:category/>
  <cp:version/>
  <cp:contentType/>
  <cp:contentStatus/>
</cp:coreProperties>
</file>